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60" yWindow="165" windowWidth="14820" windowHeight="9180" activeTab="1"/>
  </bookViews>
  <sheets>
    <sheet name="Blank database" sheetId="1" r:id="rId1"/>
    <sheet name="Qdatabase" sheetId="2" r:id="rId2"/>
    <sheet name="Comments" sheetId="3" r:id="rId3"/>
  </sheets>
  <definedNames>
    <definedName name="_xlnm.Print_Area" localSheetId="0">'Blank database'!$A$1:$AV$13</definedName>
    <definedName name="_xlnm.Print_Area" localSheetId="2">'Comments'!$A$1:$I$82</definedName>
    <definedName name="_xlnm.Print_Area" localSheetId="1">'Qdatabase'!$A$1:$AV$57</definedName>
    <definedName name="_xlnm.Print_Titles" localSheetId="2">'Comments'!$2:$3</definedName>
    <definedName name="_xlnm.Print_Titles" localSheetId="1">'Qdatabase'!$5:$7</definedName>
  </definedNames>
  <calcPr fullCalcOnLoad="1"/>
</workbook>
</file>

<file path=xl/comments1.xml><?xml version="1.0" encoding="utf-8"?>
<comments xmlns="http://schemas.openxmlformats.org/spreadsheetml/2006/main">
  <authors>
    <author>GLENN BORCHARDT</author>
    <author>JASON</author>
    <author>Janet:</author>
    <author>Janet Sowers</author>
  </authors>
  <commentList>
    <comment ref="AR45" authorId="0">
      <text>
        <r>
          <rPr>
            <sz val="10"/>
            <rFont val="Tahoma"/>
            <family val="0"/>
          </rPr>
          <t>NSF-National Accelerator Facility for Radioisotope Analysis, Dept. of Physics-PAS 81, University of Arizona, Tucson, AZ 85721</t>
        </r>
      </text>
    </comment>
    <comment ref="AR47" authorId="0">
      <text>
        <r>
          <rPr>
            <sz val="10"/>
            <rFont val="Tahoma"/>
            <family val="0"/>
          </rPr>
          <t>Teledyne Isotopes, Inc.
50 Van Buren Ave., Westwood, NJ 07675</t>
        </r>
      </text>
    </comment>
    <comment ref="AR41" authorId="0">
      <text>
        <r>
          <rPr>
            <sz val="10"/>
            <rFont val="Tahoma"/>
            <family val="0"/>
          </rPr>
          <t>Beta Analytic Inc
University Branch
4985 SW74th Court
Miami, FL  33155
(305) 667-5167</t>
        </r>
      </text>
    </comment>
    <comment ref="C5" authorId="0">
      <text>
        <r>
          <rPr>
            <sz val="10"/>
            <rFont val="Tahoma"/>
            <family val="0"/>
          </rPr>
          <t xml:space="preserve">Meters east of the origin, NAD 27, Zone 10 north, eg. 644000.
</t>
        </r>
      </text>
    </comment>
    <comment ref="W52" authorId="0">
      <text>
        <r>
          <rPr>
            <b/>
            <sz val="10"/>
            <rFont val="Tahoma"/>
            <family val="0"/>
          </rPr>
          <t>GLENN BORCHARDT:</t>
        </r>
        <r>
          <rPr>
            <sz val="10"/>
            <rFont val="Tahoma"/>
            <family val="0"/>
          </rPr>
          <t xml:space="preserve">
The bracketed station numbers are used in the main body of the final report</t>
        </r>
      </text>
    </comment>
    <comment ref="W53" authorId="0">
      <text>
        <r>
          <rPr>
            <b/>
            <sz val="10"/>
            <rFont val="Tahoma"/>
            <family val="0"/>
          </rPr>
          <t>GLENN BORCHARDT:</t>
        </r>
        <r>
          <rPr>
            <sz val="10"/>
            <rFont val="Tahoma"/>
            <family val="0"/>
          </rPr>
          <t xml:space="preserve">
Bracketed station numbers are used in the final report</t>
        </r>
      </text>
    </comment>
    <comment ref="AT52" authorId="0">
      <text>
        <r>
          <rPr>
            <b/>
            <sz val="10"/>
            <rFont val="Tahoma"/>
            <family val="0"/>
          </rPr>
          <t>GLENN BORCHARDT:</t>
        </r>
        <r>
          <rPr>
            <sz val="10"/>
            <rFont val="Tahoma"/>
            <family val="0"/>
          </rPr>
          <t xml:space="preserve">
Soil Tectonics
POB 5335
Berkeley, CA  94705-0335
(510) 654-1619
</t>
        </r>
      </text>
    </comment>
    <comment ref="AR29" authorId="0">
      <text>
        <r>
          <rPr>
            <b/>
            <sz val="10"/>
            <rFont val="Tahoma"/>
            <family val="0"/>
          </rPr>
          <t>GLENN BORCHARDT:</t>
        </r>
        <r>
          <rPr>
            <sz val="10"/>
            <rFont val="Tahoma"/>
            <family val="0"/>
          </rPr>
          <t xml:space="preserve">
Krueger Enterprises, Inc.
Geochron Laboratories Division
22 Blackstone Street
Cambridge, MA 02139
617-876-3691</t>
        </r>
      </text>
    </comment>
    <comment ref="AR52" authorId="0">
      <text>
        <r>
          <rPr>
            <sz val="10"/>
            <rFont val="Tahoma"/>
            <family val="0"/>
          </rPr>
          <t>Beta Analytic Inc
University Branch
4985 SW74th Court
Miami, FL  33155
(305) 667-5167</t>
        </r>
      </text>
    </comment>
    <comment ref="AT46" authorId="0">
      <text>
        <r>
          <rPr>
            <b/>
            <sz val="10"/>
            <rFont val="Tahoma"/>
            <family val="0"/>
          </rPr>
          <t>GLENN BORCHARDT:</t>
        </r>
        <r>
          <rPr>
            <sz val="10"/>
            <rFont val="Tahoma"/>
            <family val="0"/>
          </rPr>
          <t xml:space="preserve">
USGS=U.S. Geological Survey
CGS=California Geological Survey (formery California Division of Mines and Geology)</t>
        </r>
      </text>
    </comment>
    <comment ref="AF62" authorId="0">
      <text>
        <r>
          <rPr>
            <b/>
            <sz val="10"/>
            <rFont val="Tahoma"/>
            <family val="0"/>
          </rPr>
          <t>GLENN BORCHARDT:</t>
        </r>
        <r>
          <rPr>
            <sz val="10"/>
            <rFont val="Tahoma"/>
            <family val="0"/>
          </rPr>
          <t xml:space="preserve">
Libby half-life of 5568</t>
        </r>
      </text>
    </comment>
    <comment ref="AE61" authorId="0">
      <text>
        <r>
          <rPr>
            <b/>
            <sz val="10"/>
            <rFont val="Tahoma"/>
            <family val="0"/>
          </rPr>
          <t>GLENN BORCHARDT:</t>
        </r>
        <r>
          <rPr>
            <sz val="10"/>
            <rFont val="Tahoma"/>
            <family val="0"/>
          </rPr>
          <t xml:space="preserve">
Average of two nodules dated at 27 ka and 26 ka
U concentrations and isotopic activity ratios of soil carbonate nodules.
Sample         U, ppm    234U/238U    230Th/232Th   230Th/234U   Age, ka
#1 CaCO3     4.08+.05  1.13+.01       5.03+.08         0.285+.004    36.1+.6
#1 residue    2.58+.04  1.01+.01       1.48+.04         1.025+.02         na
#1 corrected     na       1.14+.07           na               0.22+.01        27+2
#2 CaCO3     4.40+.05  1.14+.01       5.9+.1            0.276+.004    34.8+.5
#2 residue    2.71+.04  1.03+.02       1.59+.04         1.02+.02         na
#2 corrected     na       1.15+.06           na               0.22+.01        26+2
Details of analytical method given in:
Szabo, B. J., McHugh, W. P., Schaber, G. G., Haynes, C. V., Jr., and Breed, C. S., 1989, Uranium-seies dated authigenic carbonates and Acheulian sites in southern Egypt: Science, v. 243, p. 1053-1056. </t>
        </r>
      </text>
    </comment>
    <comment ref="AF63" authorId="0">
      <text>
        <r>
          <rPr>
            <b/>
            <sz val="10"/>
            <rFont val="Tahoma"/>
            <family val="0"/>
          </rPr>
          <t>GLENN BORCHARDT:</t>
        </r>
        <r>
          <rPr>
            <sz val="10"/>
            <rFont val="Tahoma"/>
            <family val="0"/>
          </rPr>
          <t xml:space="preserve">
Libby half-life of 5568</t>
        </r>
      </text>
    </comment>
    <comment ref="AA63" authorId="0">
      <text>
        <r>
          <rPr>
            <b/>
            <sz val="10"/>
            <rFont val="Tahoma"/>
            <family val="0"/>
          </rPr>
          <t>GLENN BORCHARDT:</t>
        </r>
        <r>
          <rPr>
            <sz val="10"/>
            <rFont val="Tahoma"/>
            <family val="0"/>
          </rPr>
          <t xml:space="preserve">
Varies throughout the marsh from 46 to 75 cm. Thickness of peat layer varies from 10 to 27 cm.</t>
        </r>
      </text>
    </comment>
    <comment ref="AE5" authorId="1">
      <text>
        <r>
          <rPr>
            <sz val="9"/>
            <rFont val="Geneva"/>
            <family val="0"/>
          </rPr>
          <t>Numerical age, in "years ago",  from methods other than C-14.</t>
        </r>
      </text>
    </comment>
    <comment ref="AF5" authorId="1">
      <text>
        <r>
          <rPr>
            <sz val="9"/>
            <rFont val="Geneva"/>
            <family val="0"/>
          </rPr>
          <t>Uncalibrated radiocarbon age, in radiocarbon 
years before present (RCY B. P.).</t>
        </r>
      </text>
    </comment>
    <comment ref="AM5" authorId="1">
      <text>
        <r>
          <rPr>
            <sz val="9"/>
            <rFont val="Geneva"/>
            <family val="0"/>
          </rPr>
          <t>Note temporal relationship between the sample and the deposit.  Is the sample expected to be older than, younger than, or contemporaneous with the deposit?  Does sample age provide a minimum constraint on the age of the deposit (for example: soil carbonate)? Or a maximum constraint (for example, charcoal reworked from an older deposit)?</t>
        </r>
      </text>
    </comment>
    <comment ref="AN5" authorId="1">
      <text>
        <r>
          <rPr>
            <sz val="9"/>
            <rFont val="Geneva"/>
            <family val="0"/>
          </rPr>
          <t xml:space="preserve">Describe sample features (eg. color, structure, purity) that affect its suitability for dating. How well does the sample  meet the requirements of the method?   </t>
        </r>
      </text>
    </comment>
    <comment ref="AO5" authorId="1">
      <text>
        <r>
          <rPr>
            <sz val="9"/>
            <rFont val="Geneva"/>
            <family val="0"/>
          </rPr>
          <t>List specific calibration and correction procedures used, including name and version of any computer programs. List references.</t>
        </r>
      </text>
    </comment>
    <comment ref="V5" authorId="2">
      <text>
        <r>
          <rPr>
            <sz val="9"/>
            <rFont val="Geneva"/>
            <family val="0"/>
          </rPr>
          <t>Nature and origin of deposit that hosts sample.</t>
        </r>
      </text>
    </comment>
    <comment ref="AH5" authorId="2">
      <text>
        <r>
          <rPr>
            <sz val="9"/>
            <rFont val="Geneva"/>
            <family val="0"/>
          </rPr>
          <t xml:space="preserve">Calibrated intercept, as computed by author.   Calibration method should be listed in column AO.
</t>
        </r>
      </text>
    </comment>
    <comment ref="D5" authorId="3">
      <text>
        <r>
          <rPr>
            <sz val="9"/>
            <rFont val="Geneva"/>
            <family val="0"/>
          </rPr>
          <t>Enter whole degrees here (eg. 38), then enter minutes and seconds in the next two columns.  Alternatively, enter degrees with decimal equivalents here, and nothing in the next two columns (eg. 38.56)</t>
        </r>
      </text>
    </comment>
    <comment ref="G5" authorId="3">
      <text>
        <r>
          <rPr>
            <sz val="9"/>
            <rFont val="Geneva"/>
            <family val="0"/>
          </rPr>
          <t xml:space="preserve">Enter whole degrees here (eg. 121), then enter minutes and seconds in the next two columns.  Alternatively, enter degrees with decimal equivalents here, and nothing in the next two columns (eg. 121.56)
</t>
        </r>
      </text>
    </comment>
    <comment ref="Q5" authorId="3">
      <text>
        <r>
          <rPr>
            <sz val="9"/>
            <rFont val="Geneva"/>
            <family val="0"/>
          </rPr>
          <t>Elevation of the ground surface, in feet AMSL (above mean sea level).  Leave blank if entering elevation in meters in the next column.</t>
        </r>
      </text>
    </comment>
    <comment ref="R5" authorId="3">
      <text>
        <r>
          <rPr>
            <sz val="9"/>
            <rFont val="Geneva"/>
            <family val="0"/>
          </rPr>
          <t xml:space="preserve">Elevation of the ground surface, in meters AMSL (above mean sea level).  Leave blank if entering elevation in feet in the previous column.
</t>
        </r>
      </text>
    </comment>
    <comment ref="T5" authorId="3">
      <text>
        <r>
          <rPr>
            <sz val="9"/>
            <rFont val="Geneva"/>
            <family val="0"/>
          </rPr>
          <t xml:space="preserve">Name of U. S. Geological Survey 7.5-minute quadrangle map, scale = 1:24,000.
</t>
        </r>
      </text>
    </comment>
    <comment ref="S5" authorId="3">
      <text>
        <r>
          <rPr>
            <sz val="9"/>
            <rFont val="Geneva"/>
            <family val="0"/>
          </rPr>
          <t xml:space="preserve">Name of county in California.
</t>
        </r>
      </text>
    </comment>
    <comment ref="W5" authorId="3">
      <text>
        <r>
          <rPr>
            <sz val="9"/>
            <rFont val="Geneva"/>
            <family val="0"/>
          </rPr>
          <t>Stratigraphic unit from which the sample was taken, as described in the reference publication or report (column AP).</t>
        </r>
      </text>
    </comment>
    <comment ref="Y5" authorId="3">
      <text>
        <r>
          <rPr>
            <sz val="9"/>
            <rFont val="Geneva"/>
            <family val="0"/>
          </rPr>
          <t xml:space="preserve">Describe material sampled, for example, detrital charcoal, peat, bone, disseminated organic matter, soil carbonate, shell, mamoth tooth, charred wood, etc.  Be as specific as possible.
</t>
        </r>
      </text>
    </comment>
    <comment ref="Z5" authorId="3">
      <text>
        <r>
          <rPr>
            <sz val="9"/>
            <rFont val="Geneva"/>
            <family val="0"/>
          </rPr>
          <t>Minimum depth below ground surface from which sample was taken. Give units in column AB.</t>
        </r>
      </text>
    </comment>
    <comment ref="AA5" authorId="3">
      <text>
        <r>
          <rPr>
            <sz val="9"/>
            <rFont val="Geneva"/>
            <family val="0"/>
          </rPr>
          <t xml:space="preserve">Maxmum depth below ground surface from which sample was taken.  Give units in column AB.
</t>
        </r>
      </text>
    </comment>
    <comment ref="AB5" authorId="3">
      <text>
        <r>
          <rPr>
            <sz val="9"/>
            <rFont val="Geneva"/>
            <family val="0"/>
          </rPr>
          <t xml:space="preserve">Units used to measure depth in the previous two columns, for example cm, ft, or m.
</t>
        </r>
      </text>
    </comment>
    <comment ref="J5" authorId="3">
      <text>
        <r>
          <rPr>
            <sz val="9"/>
            <rFont val="Geneva"/>
            <family val="0"/>
          </rPr>
          <t xml:space="preserve">Not needed if lat-long or UTM coordinates are available.  Give number, street, city, state, and zip.
</t>
        </r>
      </text>
    </comment>
    <comment ref="U5" authorId="3">
      <text>
        <r>
          <rPr>
            <sz val="9"/>
            <rFont val="Geneva"/>
            <family val="0"/>
          </rPr>
          <t xml:space="preserve">Give additional available location details such as trench or pit number, distance from intersections or other geographic features.
</t>
        </r>
      </text>
    </comment>
    <comment ref="P5" authorId="2">
      <text>
        <r>
          <rPr>
            <sz val="9"/>
            <rFont val="Geneva"/>
            <family val="0"/>
          </rPr>
          <t>Radius of circle, in meters, that includes the site.  Circle is centered on the location (UTM, Lat-Long point, BLM location, or street address) given above. If an archeological site, enter UTM coordinates rounded down to the closest 1000 meter block, and enter here "Southwest corner of 1, 000 meter UTM block".</t>
        </r>
      </text>
    </comment>
    <comment ref="AT5" authorId="3">
      <text>
        <r>
          <rPr>
            <sz val="9"/>
            <rFont val="Geneva"/>
            <family val="0"/>
          </rPr>
          <t>List the institution of the principal investigator at the time of the study, or the institution responsible for the study from which additional information can be obtained.  Please give name and address.</t>
        </r>
      </text>
    </comment>
    <comment ref="AS5" authorId="3">
      <text>
        <r>
          <rPr>
            <sz val="9"/>
            <rFont val="Geneva"/>
            <family val="0"/>
          </rPr>
          <t>List the complete reference for the original publication or report in which these age data appear.  If none, give names of principal investigators and date of work.  List URL's of any websites that give additional information on this age.</t>
        </r>
      </text>
    </comment>
    <comment ref="AC5" authorId="3">
      <text>
        <r>
          <rPr>
            <sz val="9"/>
            <rFont val="Geneva"/>
            <family val="0"/>
          </rPr>
          <t xml:space="preserve">Methods may include conventional radiocarbon, AMS radiocarbon, U-Th, Pb-210, obsidian hydration, paleontology, TL, OSL, Amino Acid Racemization (AAR), and others.  Be as specific as possible.
</t>
        </r>
      </text>
    </comment>
    <comment ref="X5" authorId="3">
      <text>
        <r>
          <rPr>
            <sz val="9"/>
            <rFont val="Geneva"/>
            <family val="0"/>
          </rPr>
          <t xml:space="preserve">Number given to sample in the field.
</t>
        </r>
      </text>
    </comment>
    <comment ref="AI5" authorId="3">
      <text>
        <r>
          <rPr>
            <sz val="9"/>
            <rFont val="Geneva"/>
            <family val="0"/>
          </rPr>
          <t>Calibrated maximum age.</t>
        </r>
      </text>
    </comment>
    <comment ref="AJ5" authorId="3">
      <text>
        <r>
          <rPr>
            <sz val="9"/>
            <rFont val="Geneva"/>
            <family val="0"/>
          </rPr>
          <t>Calibrated minimum age.</t>
        </r>
      </text>
    </comment>
    <comment ref="AK5" authorId="3">
      <text>
        <r>
          <rPr>
            <sz val="9"/>
            <rFont val="Geneva"/>
            <family val="0"/>
          </rPr>
          <t>Statistical basis for calculation of calibrated age range.  Put "1" if one sigma, "2" if 2 sigma.</t>
        </r>
      </text>
    </comment>
    <comment ref="AQ5" authorId="3">
      <text>
        <r>
          <rPr>
            <sz val="9"/>
            <rFont val="Geneva"/>
            <family val="0"/>
          </rPr>
          <t xml:space="preserve">Number given to the sample by the laboratory.
</t>
        </r>
      </text>
    </comment>
    <comment ref="AR5" authorId="3">
      <text>
        <r>
          <rPr>
            <sz val="9"/>
            <rFont val="Geneva"/>
            <family val="0"/>
          </rPr>
          <t xml:space="preserve">Full name of laboratory, including address.
</t>
        </r>
      </text>
    </comment>
    <comment ref="H5" authorId="3">
      <text>
        <r>
          <rPr>
            <sz val="9"/>
            <rFont val="Geneva"/>
            <family val="0"/>
          </rPr>
          <t xml:space="preserve">Minutes longitude, 0 to 59.  Decimal minutes okay, eg. 15.25
</t>
        </r>
      </text>
    </comment>
    <comment ref="E5" authorId="3">
      <text>
        <r>
          <rPr>
            <sz val="9"/>
            <rFont val="Geneva"/>
            <family val="0"/>
          </rPr>
          <t xml:space="preserve">Minutes north latitude, 0 to 59. Decimal minutes okay, eg. 15.25
</t>
        </r>
      </text>
    </comment>
    <comment ref="AP5" authorId="1">
      <text>
        <r>
          <rPr>
            <sz val="9"/>
            <rFont val="Geneva"/>
            <family val="0"/>
          </rPr>
          <t>What scientific issue(s) does this age result address? For sites with multiple dates from the same unit, it would be helpful to distinguish which date(s) provide the best constraint and which have limited use.</t>
        </r>
      </text>
    </comment>
    <comment ref="B5" authorId="3">
      <text>
        <r>
          <rPr>
            <sz val="9"/>
            <rFont val="Geneva"/>
            <family val="0"/>
          </rPr>
          <t xml:space="preserve">Meters north of the origin, NAD 27, Zone 10 north, eg. 4164500
</t>
        </r>
      </text>
    </comment>
    <comment ref="K5" authorId="3">
      <text>
        <r>
          <rPr>
            <sz val="9"/>
            <rFont val="Geneva"/>
            <family val="0"/>
          </rPr>
          <t xml:space="preserve">Township,  eg. T1N
</t>
        </r>
      </text>
    </comment>
    <comment ref="L5" authorId="3">
      <text>
        <r>
          <rPr>
            <sz val="9"/>
            <rFont val="Geneva"/>
            <family val="0"/>
          </rPr>
          <t xml:space="preserve">Range, eg. R5E
</t>
        </r>
      </text>
    </comment>
    <comment ref="M5" authorId="3">
      <text>
        <r>
          <rPr>
            <sz val="9"/>
            <rFont val="Geneva"/>
            <family val="0"/>
          </rPr>
          <t xml:space="preserve">Section, eg. 16
</t>
        </r>
      </text>
    </comment>
    <comment ref="O5" authorId="3">
      <text>
        <r>
          <rPr>
            <sz val="9"/>
            <rFont val="Geneva"/>
            <family val="0"/>
          </rPr>
          <t xml:space="preserve">Quarter of quarter section, eg. NW 1/4 of NE 1/4.
</t>
        </r>
      </text>
    </comment>
    <comment ref="AU5" authorId="3">
      <text>
        <r>
          <rPr>
            <sz val="9"/>
            <rFont val="Geneva"/>
            <family val="0"/>
          </rPr>
          <t xml:space="preserve">Month/ day/ year
</t>
        </r>
      </text>
    </comment>
    <comment ref="AV5" authorId="3">
      <text>
        <r>
          <rPr>
            <sz val="9"/>
            <rFont val="Geneva"/>
            <family val="0"/>
          </rPr>
          <t xml:space="preserve">Name of person entering data.
</t>
        </r>
      </text>
    </comment>
    <comment ref="N5" authorId="3">
      <text>
        <r>
          <rPr>
            <sz val="9"/>
            <rFont val="Geneva"/>
            <family val="0"/>
          </rPr>
          <t xml:space="preserve">Quarter section, eg. NE
</t>
        </r>
      </text>
    </comment>
    <comment ref="AD5" authorId="3">
      <text>
        <r>
          <rPr>
            <sz val="9"/>
            <rFont val="Geneva"/>
            <family val="0"/>
          </rPr>
          <t>Time period or range determined by non-numerical methods.  Examples include biostratigraphic age, archeological time period, oxygen isotope stage, glacial stage, geological period or epoch, Quaternary unit, or numerical ages based on a correlated or calibrated methos such as paleontology, archeology, or soils.</t>
        </r>
      </text>
    </comment>
    <comment ref="AG5" authorId="3">
      <text>
        <r>
          <rPr>
            <sz val="9"/>
            <rFont val="Geneva"/>
            <family val="0"/>
          </rPr>
          <t>Laboratory uncertainty in uncalibrated radiocarbon age or other numerical age, in years plus or minus. If plus and minus values are different, list both, eg. +240,-300.</t>
        </r>
      </text>
    </comment>
    <comment ref="E4" authorId="3">
      <text>
        <r>
          <rPr>
            <sz val="9"/>
            <rFont val="Geneva"/>
            <family val="0"/>
          </rPr>
          <t>NAD27</t>
        </r>
      </text>
    </comment>
    <comment ref="H4" authorId="3">
      <text>
        <r>
          <rPr>
            <sz val="9"/>
            <rFont val="Geneva"/>
            <family val="0"/>
          </rPr>
          <t>NAD27</t>
        </r>
      </text>
    </comment>
    <comment ref="AL5" authorId="3">
      <text>
        <r>
          <rPr>
            <sz val="9"/>
            <rFont val="Geneva"/>
            <family val="0"/>
          </rPr>
          <t xml:space="preserve">Ratio of carbon-13 to carbon-12, if available. By convention, this is expressed as:
d13C per mil
relative to PDB standard
Stuiver, M., and Polach, H. A., 1977, Discussion: Reporting of 14C data: Radiocarbon, v. 19, p.:355-363. </t>
        </r>
      </text>
    </comment>
  </commentList>
</comments>
</file>

<file path=xl/comments2.xml><?xml version="1.0" encoding="utf-8"?>
<comments xmlns="http://schemas.openxmlformats.org/spreadsheetml/2006/main">
  <authors>
    <author>GLENN BORCHARDT</author>
    <author>Janet Sowers</author>
    <author>Janet:</author>
    <author>JASON</author>
  </authors>
  <commentList>
    <comment ref="AR13" authorId="0">
      <text>
        <r>
          <rPr>
            <sz val="10"/>
            <rFont val="Tahoma"/>
            <family val="0"/>
          </rPr>
          <t>NSF-National Accelerator Facility for Radioisotope Analysis, Dept. of Physics-PAS 81, University of Arizona, Tucson, AZ 85721</t>
        </r>
      </text>
    </comment>
    <comment ref="AR15" authorId="0">
      <text>
        <r>
          <rPr>
            <sz val="10"/>
            <rFont val="Tahoma"/>
            <family val="0"/>
          </rPr>
          <t>Teledyne Isotopes, Inc.
50 Van Buren Ave., Westwood, NJ 07675
201-664-7070
800-666-0222</t>
        </r>
      </text>
    </comment>
    <comment ref="AR79" authorId="0">
      <text>
        <r>
          <rPr>
            <sz val="10"/>
            <rFont val="Tahoma"/>
            <family val="0"/>
          </rPr>
          <t>Beta Analytic Inc
University Branch
4985 SW74th Court
Miami, FL  33155
(305) 667-5167</t>
        </r>
      </text>
    </comment>
    <comment ref="W18" authorId="0">
      <text>
        <r>
          <rPr>
            <sz val="10"/>
            <rFont val="Tahoma"/>
            <family val="0"/>
          </rPr>
          <t>The bracketed station numbers are used in the main body of the final report</t>
        </r>
      </text>
    </comment>
    <comment ref="W19" authorId="0">
      <text>
        <r>
          <rPr>
            <sz val="10"/>
            <rFont val="Tahoma"/>
            <family val="0"/>
          </rPr>
          <t>Bracketed station numbers are used in the final report</t>
        </r>
      </text>
    </comment>
    <comment ref="AR72" authorId="0">
      <text>
        <r>
          <rPr>
            <b/>
            <sz val="10"/>
            <rFont val="Tahoma"/>
            <family val="0"/>
          </rPr>
          <t>GLENN BORCHARDT:</t>
        </r>
        <r>
          <rPr>
            <sz val="10"/>
            <rFont val="Tahoma"/>
            <family val="0"/>
          </rPr>
          <t xml:space="preserve">
Krueger Enterprises, Inc.
Geochron Laboratories Division
22 Blackstone Street
Cambridge, MA 02139
617-876-3691</t>
        </r>
      </text>
    </comment>
    <comment ref="AA29" authorId="0">
      <text>
        <r>
          <rPr>
            <b/>
            <sz val="10"/>
            <rFont val="Tahoma"/>
            <family val="0"/>
          </rPr>
          <t>GLENN BORCHARDT:</t>
        </r>
        <r>
          <rPr>
            <sz val="10"/>
            <rFont val="Tahoma"/>
            <family val="0"/>
          </rPr>
          <t xml:space="preserve">
Varies throughout the marsh from 46 to 75 cm. Thickness of peat layer varies from 10 to 27 cm.</t>
        </r>
      </text>
    </comment>
    <comment ref="AS44" authorId="0">
      <text>
        <r>
          <rPr>
            <b/>
            <sz val="10"/>
            <rFont val="Tahoma"/>
            <family val="0"/>
          </rPr>
          <t>Data not in the publication is from the notes and records of Glenn Borchardt</t>
        </r>
      </text>
    </comment>
    <comment ref="AJ44" authorId="0">
      <text>
        <r>
          <rPr>
            <b/>
            <sz val="10"/>
            <rFont val="Tahoma"/>
            <family val="0"/>
          </rPr>
          <t>Calib. Error was 80 yr.</t>
        </r>
      </text>
    </comment>
    <comment ref="AH44" authorId="0">
      <text>
        <r>
          <rPr>
            <b/>
            <sz val="10"/>
            <rFont val="Tahoma"/>
            <family val="0"/>
          </rPr>
          <t>Theoretical age was 9.2 ka. Younger age is the result of dissolution of filaments and reprecipitation as nodules.</t>
        </r>
      </text>
    </comment>
    <comment ref="AS43" authorId="0">
      <text>
        <r>
          <rPr>
            <b/>
            <sz val="10"/>
            <rFont val="Tahoma"/>
            <family val="0"/>
          </rPr>
          <t>Data not in the publication is from the notes and records of Glenn Borchardt</t>
        </r>
      </text>
    </comment>
    <comment ref="AH43" authorId="0">
      <text>
        <r>
          <rPr>
            <b/>
            <sz val="10"/>
            <rFont val="Tahoma"/>
            <family val="0"/>
          </rPr>
          <t>Theoretical age was 7.7 ka. Younger age is the result of dissolution of filaments and reprecipitation as nodules.</t>
        </r>
      </text>
    </comment>
    <comment ref="AR36" authorId="0">
      <text>
        <r>
          <rPr>
            <b/>
            <sz val="10"/>
            <rFont val="Tahoma"/>
            <family val="0"/>
          </rPr>
          <t xml:space="preserve">Identified by Jean Firby Durham
Lajoi (1989) Personal communication on C-14 date on this material: </t>
        </r>
        <r>
          <rPr>
            <sz val="10"/>
            <rFont val="Tahoma"/>
            <family val="0"/>
          </rPr>
          <t>I-6983 is 7400 +-165 B.P. "very uncertain, collagen badly degraded" J. Buckley of Isotopes, Inc. Sample from the Cal. Acad. of Sciences collection of Jean Firby Durham</t>
        </r>
      </text>
    </comment>
    <comment ref="AQ30" authorId="0">
      <text>
        <r>
          <rPr>
            <b/>
            <sz val="10"/>
            <rFont val="Tahoma"/>
            <family val="0"/>
          </rPr>
          <t>GLENN BORCHARDT:</t>
        </r>
        <r>
          <rPr>
            <sz val="10"/>
            <rFont val="Tahoma"/>
            <family val="0"/>
          </rPr>
          <t xml:space="preserve">
Center for Accelerator Mass Spectrometry at Lawrence Livermore National Laboratory, Livermore, CA</t>
        </r>
      </text>
    </comment>
    <comment ref="E6" authorId="1">
      <text>
        <r>
          <rPr>
            <sz val="9"/>
            <rFont val="Geneva"/>
            <family val="0"/>
          </rPr>
          <t xml:space="preserve">NAD27
</t>
        </r>
      </text>
    </comment>
    <comment ref="H6" authorId="1">
      <text>
        <r>
          <rPr>
            <sz val="9"/>
            <rFont val="Geneva"/>
            <family val="0"/>
          </rPr>
          <t xml:space="preserve">NAD27
</t>
        </r>
      </text>
    </comment>
    <comment ref="B7" authorId="1">
      <text>
        <r>
          <rPr>
            <sz val="9"/>
            <rFont val="Geneva"/>
            <family val="0"/>
          </rPr>
          <t xml:space="preserve">Meters north of the origin, NAD 27, Zone 10 north, eg. 4157584
</t>
        </r>
      </text>
    </comment>
    <comment ref="C7" authorId="0">
      <text>
        <r>
          <rPr>
            <sz val="10"/>
            <rFont val="Tahoma"/>
            <family val="0"/>
          </rPr>
          <t xml:space="preserve">Meters east of the origin, NAD 27, Zone 10 north, eg. 590391.
</t>
        </r>
      </text>
    </comment>
    <comment ref="D7" authorId="1">
      <text>
        <r>
          <rPr>
            <sz val="9"/>
            <rFont val="Geneva"/>
            <family val="0"/>
          </rPr>
          <t>Enter whole degrees here (eg. 38), then enter minutes and seconds in the next two columns.  Alternatively, enter degrees with decimal equivalents here, and nothing in the next two columns (eg. 38.56)</t>
        </r>
      </text>
    </comment>
    <comment ref="E7" authorId="1">
      <text>
        <r>
          <rPr>
            <sz val="9"/>
            <rFont val="Geneva"/>
            <family val="0"/>
          </rPr>
          <t xml:space="preserve">Minutes north latitude, 0 to 59. Decimal minutes okay, eg. 15.25
</t>
        </r>
      </text>
    </comment>
    <comment ref="G7" authorId="1">
      <text>
        <r>
          <rPr>
            <sz val="9"/>
            <rFont val="Geneva"/>
            <family val="0"/>
          </rPr>
          <t xml:space="preserve">Enter whole degrees here (eg. 121), then enter minutes and seconds in the next two columns.  Alternatively, enter degrees with decimal equivalents here, and nothing in the next two columns (eg. 121.56)
</t>
        </r>
      </text>
    </comment>
    <comment ref="H7" authorId="1">
      <text>
        <r>
          <rPr>
            <sz val="9"/>
            <rFont val="Geneva"/>
            <family val="0"/>
          </rPr>
          <t xml:space="preserve">Minutes longitude, 0 to 59.  Decimal minutes okay, eg. 15.25
</t>
        </r>
      </text>
    </comment>
    <comment ref="J7" authorId="1">
      <text>
        <r>
          <rPr>
            <sz val="9"/>
            <rFont val="Geneva"/>
            <family val="0"/>
          </rPr>
          <t xml:space="preserve">Number, street, city, state, and zip. Optional if UTM,  lat-long, or BLM coordinates are available.  
</t>
        </r>
      </text>
    </comment>
    <comment ref="K7" authorId="1">
      <text>
        <r>
          <rPr>
            <sz val="9"/>
            <rFont val="Geneva"/>
            <family val="0"/>
          </rPr>
          <t xml:space="preserve">Township,  eg. T1N
</t>
        </r>
      </text>
    </comment>
    <comment ref="L7" authorId="1">
      <text>
        <r>
          <rPr>
            <sz val="9"/>
            <rFont val="Geneva"/>
            <family val="0"/>
          </rPr>
          <t xml:space="preserve">Range, eg. R5E
</t>
        </r>
      </text>
    </comment>
    <comment ref="M7" authorId="1">
      <text>
        <r>
          <rPr>
            <sz val="9"/>
            <rFont val="Geneva"/>
            <family val="0"/>
          </rPr>
          <t xml:space="preserve">Section, eg. 16
</t>
        </r>
      </text>
    </comment>
    <comment ref="N7" authorId="1">
      <text>
        <r>
          <rPr>
            <sz val="9"/>
            <rFont val="Geneva"/>
            <family val="0"/>
          </rPr>
          <t xml:space="preserve">Quarter section, eg. NE
</t>
        </r>
      </text>
    </comment>
    <comment ref="O7" authorId="1">
      <text>
        <r>
          <rPr>
            <sz val="9"/>
            <rFont val="Geneva"/>
            <family val="0"/>
          </rPr>
          <t xml:space="preserve">Quarter of quarter section, eg. NW 1/4 of NE 1/4.
</t>
        </r>
      </text>
    </comment>
    <comment ref="P7" authorId="2">
      <text>
        <r>
          <rPr>
            <sz val="9"/>
            <rFont val="Geneva"/>
            <family val="0"/>
          </rPr>
          <t>Radius of circle, in meters, that includes the site.  Circle is centered on the location (UTM, Lat-Long point, BLM location, or street address) given above. If an archeological site, enter UTM coordinates rounded down to the closest 1000 meter block, and enter here "Southwest corner of 1, 000 meter UTM block".</t>
        </r>
      </text>
    </comment>
    <comment ref="Q7" authorId="1">
      <text>
        <r>
          <rPr>
            <sz val="9"/>
            <rFont val="Geneva"/>
            <family val="0"/>
          </rPr>
          <t>Elevation of the ground surface, in feet AMSL (above mean sea level).  Leave blank if entering elevation in meters in the next column.</t>
        </r>
      </text>
    </comment>
    <comment ref="R7" authorId="1">
      <text>
        <r>
          <rPr>
            <sz val="9"/>
            <rFont val="Geneva"/>
            <family val="0"/>
          </rPr>
          <t xml:space="preserve">Elevation of the ground surface, in meters AMSL (above mean sea level).  Leave blank if entering elevation in feet in the previous column.
</t>
        </r>
      </text>
    </comment>
    <comment ref="S7" authorId="1">
      <text>
        <r>
          <rPr>
            <sz val="9"/>
            <rFont val="Geneva"/>
            <family val="0"/>
          </rPr>
          <t xml:space="preserve">Name of county in California.
</t>
        </r>
      </text>
    </comment>
    <comment ref="T7" authorId="1">
      <text>
        <r>
          <rPr>
            <sz val="9"/>
            <rFont val="Geneva"/>
            <family val="0"/>
          </rPr>
          <t xml:space="preserve">Name of U. S. Geological Survey 7.5-minute quadrangle map, scale = 1:24,000.
</t>
        </r>
      </text>
    </comment>
    <comment ref="U7" authorId="1">
      <text>
        <r>
          <rPr>
            <sz val="9"/>
            <rFont val="Geneva"/>
            <family val="0"/>
          </rPr>
          <t xml:space="preserve">Give additional available location details such as trench or pit number, distance from intersections or other geographic features.
</t>
        </r>
      </text>
    </comment>
    <comment ref="V7" authorId="2">
      <text>
        <r>
          <rPr>
            <sz val="9"/>
            <rFont val="Geneva"/>
            <family val="0"/>
          </rPr>
          <t>Nature and origin of deposit that hosts sample.</t>
        </r>
      </text>
    </comment>
    <comment ref="W7" authorId="1">
      <text>
        <r>
          <rPr>
            <sz val="9"/>
            <rFont val="Geneva"/>
            <family val="0"/>
          </rPr>
          <t>Stratigraphic unit from which the sample was taken, as described in the reference.</t>
        </r>
      </text>
    </comment>
    <comment ref="X7" authorId="1">
      <text>
        <r>
          <rPr>
            <sz val="9"/>
            <rFont val="Geneva"/>
            <family val="0"/>
          </rPr>
          <t xml:space="preserve">Number given to sample in the field.
</t>
        </r>
      </text>
    </comment>
    <comment ref="Y7" authorId="1">
      <text>
        <r>
          <rPr>
            <sz val="9"/>
            <rFont val="Geneva"/>
            <family val="0"/>
          </rPr>
          <t xml:space="preserve">Describe material sampled, for example, detrital charcoal, peat, bone, disseminated organic matter, soil carbonate, shell, mamoth tooth, charred wood, etc.  Be as specific as possible.
</t>
        </r>
      </text>
    </comment>
    <comment ref="Z7" authorId="1">
      <text>
        <r>
          <rPr>
            <sz val="9"/>
            <rFont val="Geneva"/>
            <family val="0"/>
          </rPr>
          <t>Minimum depth below ground surface from which sample was taken. Give units in column AB.</t>
        </r>
      </text>
    </comment>
    <comment ref="AA7" authorId="1">
      <text>
        <r>
          <rPr>
            <sz val="9"/>
            <rFont val="Geneva"/>
            <family val="0"/>
          </rPr>
          <t xml:space="preserve">Maxmum depth below ground surface from which sample was taken.  Give units in column AB.
</t>
        </r>
      </text>
    </comment>
    <comment ref="AB7" authorId="1">
      <text>
        <r>
          <rPr>
            <sz val="9"/>
            <rFont val="Geneva"/>
            <family val="0"/>
          </rPr>
          <t xml:space="preserve">Units used to measure depth in the previous two columns, for example cm, ft, or m.
</t>
        </r>
      </text>
    </comment>
    <comment ref="AC7" authorId="1">
      <text>
        <r>
          <rPr>
            <sz val="9"/>
            <rFont val="Geneva"/>
            <family val="0"/>
          </rPr>
          <t xml:space="preserve">Methods may include conventional radiocarbon, AMS radiocarbon, U-Th, Pb-210, obsidian hydration, paleontology, TL, OSL, Amino Acid Racemization (AAR), and others.  Be as specific as possible.
</t>
        </r>
      </text>
    </comment>
    <comment ref="AD7" authorId="1">
      <text>
        <r>
          <rPr>
            <sz val="9"/>
            <rFont val="Geneva"/>
            <family val="0"/>
          </rPr>
          <t>Time period or range determined by non-numerical methods.  Examples include biostratigraphic age, archeological time period, oxygen isotope stage, glacial stage, geological period or epoch, Quaternary unit, or numerical ages based on a correlated or calibrated methos such as paleontology, archeology, or soils.</t>
        </r>
      </text>
    </comment>
    <comment ref="AE7" authorId="3">
      <text>
        <r>
          <rPr>
            <sz val="9"/>
            <rFont val="Geneva"/>
            <family val="0"/>
          </rPr>
          <t>Numerical age, in "years ago",  from methods other than C-14, such as U-Th, Pb-210, obsidian hydration, TL, OSL, Amino Acid Racemization</t>
        </r>
      </text>
    </comment>
    <comment ref="AF7" authorId="3">
      <text>
        <r>
          <rPr>
            <sz val="9"/>
            <rFont val="Geneva"/>
            <family val="0"/>
          </rPr>
          <t>Uncalibrated radiocarbon age, in radiocarbon 
years before present (RCY B. P.).</t>
        </r>
      </text>
    </comment>
    <comment ref="AG7" authorId="1">
      <text>
        <r>
          <rPr>
            <sz val="9"/>
            <rFont val="Geneva"/>
            <family val="0"/>
          </rPr>
          <t>Laboratory uncertainty in uncalibrated radiocarbon age or other numerical age, in years plus or minus. If plus and minus values are different, list both, eg. +240,-300.</t>
        </r>
      </text>
    </comment>
    <comment ref="AH7" authorId="2">
      <text>
        <r>
          <rPr>
            <sz val="9"/>
            <rFont val="Geneva"/>
            <family val="0"/>
          </rPr>
          <t xml:space="preserve">Calibrated intercept, as computed by author.   Calibration method should be listed in column AO.
</t>
        </r>
      </text>
    </comment>
    <comment ref="AI7" authorId="1">
      <text>
        <r>
          <rPr>
            <sz val="9"/>
            <rFont val="Geneva"/>
            <family val="0"/>
          </rPr>
          <t>Calibrated maximum age.</t>
        </r>
      </text>
    </comment>
    <comment ref="AJ7" authorId="1">
      <text>
        <r>
          <rPr>
            <sz val="9"/>
            <rFont val="Geneva"/>
            <family val="0"/>
          </rPr>
          <t>Calibrated minimum age.</t>
        </r>
      </text>
    </comment>
    <comment ref="AK7" authorId="1">
      <text>
        <r>
          <rPr>
            <sz val="9"/>
            <rFont val="Geneva"/>
            <family val="0"/>
          </rPr>
          <t>Statistical basis for calculation of calibrated age range.  Put "1" if one sigma, "2" if 2 sigma.</t>
        </r>
      </text>
    </comment>
    <comment ref="AL7" authorId="1">
      <text>
        <r>
          <rPr>
            <sz val="9"/>
            <rFont val="Geneva"/>
            <family val="0"/>
          </rPr>
          <t xml:space="preserve">Ratio of carbon-13 to carbon-12, if available. By convention, this is expressed as:
d13C per mil
relative to PDB standard
Stuiver, M., and Polach, H. A., 1977, Discussion: Reporting of 14C data: Radiocarbon, v. 19, p.:355-363. </t>
        </r>
      </text>
    </comment>
    <comment ref="AM7" authorId="3">
      <text>
        <r>
          <rPr>
            <sz val="9"/>
            <rFont val="Geneva"/>
            <family val="0"/>
          </rPr>
          <t>Note temporal relationship between the sample and the deposit.  Is the sample expected to be older than, younger than, or contemporaneous with the deposit?  Does sample age provide a minimum constraint on the age of the deposit (for example: soil carbonate)? Or a maximum constraint (for example, charcoal reworked from an older deposit)?</t>
        </r>
      </text>
    </comment>
    <comment ref="AN7" authorId="3">
      <text>
        <r>
          <rPr>
            <sz val="9"/>
            <rFont val="Geneva"/>
            <family val="0"/>
          </rPr>
          <t xml:space="preserve">Describe sample features (eg. color, structure, purity) that affect its suitability for dating. How well does the sample  meet the requirements of the method?   </t>
        </r>
      </text>
    </comment>
    <comment ref="AO7" authorId="3">
      <text>
        <r>
          <rPr>
            <sz val="9"/>
            <rFont val="Geneva"/>
            <family val="0"/>
          </rPr>
          <t>List specific calibration and correction procedures used, including name and version of any computer programs. List references.</t>
        </r>
      </text>
    </comment>
    <comment ref="AP7" authorId="3">
      <text>
        <r>
          <rPr>
            <sz val="9"/>
            <rFont val="Geneva"/>
            <family val="0"/>
          </rPr>
          <t>What scientific issue(s) does this age result address? For sites with multiple dates from the same unit, it would be helpful to distinguish which date(s) provide the best constraint and which have limited use.</t>
        </r>
      </text>
    </comment>
    <comment ref="AQ7" authorId="1">
      <text>
        <r>
          <rPr>
            <sz val="9"/>
            <rFont val="Geneva"/>
            <family val="0"/>
          </rPr>
          <t xml:space="preserve">Number given to the sample by the laboratory.
</t>
        </r>
      </text>
    </comment>
    <comment ref="AR7" authorId="1">
      <text>
        <r>
          <rPr>
            <sz val="9"/>
            <rFont val="Geneva"/>
            <family val="0"/>
          </rPr>
          <t xml:space="preserve">Full name of laboratory, including address.
</t>
        </r>
      </text>
    </comment>
    <comment ref="AS7" authorId="1">
      <text>
        <r>
          <rPr>
            <sz val="9"/>
            <rFont val="Geneva"/>
            <family val="0"/>
          </rPr>
          <t>List the complete reference for the original publication or report in which these age data appear.  If none, give names of principal investigators and date of work.  List URL's of any websites that give additional information on this age.</t>
        </r>
      </text>
    </comment>
    <comment ref="AT7" authorId="1">
      <text>
        <r>
          <rPr>
            <sz val="9"/>
            <rFont val="Geneva"/>
            <family val="0"/>
          </rPr>
          <t>List the institution of the principal investigator at the time of the study, or the institution responsible for the study from which additional information can be obtained.  Please give name and address.</t>
        </r>
      </text>
    </comment>
    <comment ref="AU7" authorId="1">
      <text>
        <r>
          <rPr>
            <sz val="9"/>
            <rFont val="Geneva"/>
            <family val="0"/>
          </rPr>
          <t xml:space="preserve">Month/ day/ year
</t>
        </r>
      </text>
    </comment>
    <comment ref="AV7" authorId="1">
      <text>
        <r>
          <rPr>
            <sz val="9"/>
            <rFont val="Geneva"/>
            <family val="0"/>
          </rPr>
          <t xml:space="preserve">Name of person entering data.
</t>
        </r>
      </text>
    </comment>
    <comment ref="B6" authorId="0">
      <text>
        <r>
          <rPr>
            <sz val="10"/>
            <rFont val="Tahoma"/>
            <family val="2"/>
          </rPr>
          <t xml:space="preserve">Universal Transverse Mercator coordinates.
</t>
        </r>
      </text>
    </comment>
    <comment ref="K6" authorId="0">
      <text>
        <r>
          <rPr>
            <sz val="10"/>
            <rFont val="Tahoma"/>
            <family val="2"/>
          </rPr>
          <t xml:space="preserve">Bureau of Land Management's Township-section system.  Unneeded if UTM or lat-long coordinates are available.
</t>
        </r>
        <r>
          <rPr>
            <sz val="10"/>
            <rFont val="Tahoma"/>
            <family val="0"/>
          </rPr>
          <t xml:space="preserve">
</t>
        </r>
      </text>
    </comment>
    <comment ref="AH29" authorId="0">
      <text>
        <r>
          <rPr>
            <b/>
            <sz val="10"/>
            <rFont val="Tahoma"/>
            <family val="0"/>
          </rPr>
          <t xml:space="preserve">1.30 ka in reference. This was recalibrated on 5/30/03.
</t>
        </r>
      </text>
    </comment>
    <comment ref="AI43" authorId="0">
      <text>
        <r>
          <t/>
        </r>
      </text>
    </comment>
    <comment ref="AI44" authorId="0">
      <text>
        <r>
          <rPr>
            <b/>
            <sz val="10"/>
            <rFont val="Tahoma"/>
            <family val="0"/>
          </rPr>
          <t>Calib. Error was 75 yr.</t>
        </r>
      </text>
    </comment>
    <comment ref="AM27" authorId="0">
      <text>
        <r>
          <rPr>
            <b/>
            <sz val="10"/>
            <rFont val="Tahoma"/>
            <family val="0"/>
          </rPr>
          <t xml:space="preserve">Borchardt, Glenn, Seelig, K. A., and Wagner, D. L., 1988, Geology, paleosols, and crustal stability at Point Pinole Regional Shoreline, Contra Costa County, California, in Borchardt, Glenn, ed., Soil development and displacement along the Hayward fault (Volume II): Point Pinole, California, California Division of Mines and Geology Open-File Report DMG OFR 88-13, p. 3-94. </t>
        </r>
      </text>
    </comment>
    <comment ref="AM29" authorId="0">
      <text>
        <r>
          <rPr>
            <b/>
            <sz val="10"/>
            <rFont val="Tahoma"/>
            <family val="0"/>
          </rPr>
          <t xml:space="preserve">Borchardt, Glenn, 1988, Estuarine deposition and its relationship to the Hayward fault, Point Pinole Regional Shoreline, Richmond, California, in Borchardt, Glenn, ed., Soil development and displacement along the Hayward fault (Volume II): Point Pinole, California, California Division of Mines and Geology Open-File Report DMG OFR 88-13, p. 163-220. </t>
        </r>
      </text>
    </comment>
    <comment ref="AK46" authorId="0">
      <text>
        <r>
          <rPr>
            <b/>
            <sz val="10"/>
            <rFont val="Tahoma"/>
            <family val="0"/>
          </rPr>
          <t>Sigma of lab uncertainty not stated. This was asssumed to be 1 in the calibration.</t>
        </r>
      </text>
    </comment>
    <comment ref="AK47" authorId="0">
      <text>
        <r>
          <rPr>
            <b/>
            <sz val="10"/>
            <rFont val="Tahoma"/>
            <family val="0"/>
          </rPr>
          <t>Sigma of lab uncertainty not stated. This was asssumed to be 1 in the calibration.</t>
        </r>
      </text>
    </comment>
    <comment ref="AK48" authorId="0">
      <text>
        <r>
          <rPr>
            <b/>
            <sz val="10"/>
            <rFont val="Tahoma"/>
            <family val="0"/>
          </rPr>
          <t>Sigma of lab uncertainty not stated. This was asssumed to be 1 in the calibration.</t>
        </r>
      </text>
    </comment>
    <comment ref="AT13" authorId="0">
      <text>
        <r>
          <rPr>
            <b/>
            <sz val="10"/>
            <rFont val="Tahoma"/>
            <family val="0"/>
          </rPr>
          <t>CGS, formerly CDMG, California Division of Mines and Geology</t>
        </r>
      </text>
    </comment>
    <comment ref="AT14" authorId="0">
      <text>
        <r>
          <rPr>
            <b/>
            <sz val="10"/>
            <rFont val="Tahoma"/>
            <family val="0"/>
          </rPr>
          <t xml:space="preserve">USGS
</t>
        </r>
      </text>
    </comment>
    <comment ref="AR43" authorId="0">
      <text>
        <r>
          <rPr>
            <sz val="10"/>
            <rFont val="Tahoma"/>
            <family val="0"/>
          </rPr>
          <t>Beta Analytic Inc
University Branch
4985 SW74th Court
Miami, FL  33155
(305) 667-5167</t>
        </r>
      </text>
    </comment>
    <comment ref="AR18" authorId="0">
      <text>
        <r>
          <rPr>
            <sz val="10"/>
            <rFont val="Tahoma"/>
            <family val="0"/>
          </rPr>
          <t>Beta Analytic Inc
University Branch
4985 SW74th Court
Miami, FL  33155
(305) 667-5167</t>
        </r>
      </text>
    </comment>
    <comment ref="AR19" authorId="0">
      <text>
        <r>
          <rPr>
            <sz val="10"/>
            <rFont val="Tahoma"/>
            <family val="0"/>
          </rPr>
          <t>Beta Analytic Inc
University Branch
4985 SW74th Court
Miami, FL  33155
(305) 667-5167</t>
        </r>
      </text>
    </comment>
    <comment ref="AR16" authorId="0">
      <text>
        <r>
          <rPr>
            <sz val="10"/>
            <rFont val="Tahoma"/>
            <family val="0"/>
          </rPr>
          <t>Teledyne Isotopes, Inc.
50 Van Buren Ave., Westwood, NJ 07675
201-664-7070
800-666-0222</t>
        </r>
      </text>
    </comment>
    <comment ref="AR17" authorId="0">
      <text>
        <r>
          <rPr>
            <sz val="10"/>
            <rFont val="Tahoma"/>
            <family val="0"/>
          </rPr>
          <t>Teledyne Isotopes, Inc.
50 Van Buren Ave., Westwood, NJ 07675
201-664-7070
800-666-0222</t>
        </r>
      </text>
    </comment>
    <comment ref="AR28" authorId="0">
      <text>
        <r>
          <rPr>
            <sz val="10"/>
            <rFont val="Tahoma"/>
            <family val="0"/>
          </rPr>
          <t>Teledyne Isotopes, Inc.
50 Van Buren Ave., Westwood, NJ 07675
201-664-7070
800-666-0222</t>
        </r>
      </text>
    </comment>
    <comment ref="AR29" authorId="0">
      <text>
        <r>
          <rPr>
            <sz val="10"/>
            <rFont val="Tahoma"/>
            <family val="0"/>
          </rPr>
          <t>Teledyne Isotopes, Inc.
50 Van Buren Ave., Westwood, NJ 07675
201-664-7070
800-666-0222</t>
        </r>
      </text>
    </comment>
    <comment ref="AR44" authorId="0">
      <text>
        <r>
          <rPr>
            <sz val="10"/>
            <rFont val="Tahoma"/>
            <family val="0"/>
          </rPr>
          <t>Beta Analytic Inc
University Branch
4985 SW74th Court
Miami, FL  33155
(305) 667-5167</t>
        </r>
      </text>
    </comment>
    <comment ref="AR73" authorId="0">
      <text>
        <r>
          <rPr>
            <b/>
            <sz val="10"/>
            <rFont val="Tahoma"/>
            <family val="0"/>
          </rPr>
          <t>GLENN BORCHARDT:</t>
        </r>
        <r>
          <rPr>
            <sz val="10"/>
            <rFont val="Tahoma"/>
            <family val="0"/>
          </rPr>
          <t xml:space="preserve">
Krueger Enterprises, Inc.
Geochron Laboratories Division
22 Blackstone Street
Cambridge, MA 02139
617-876-3691</t>
        </r>
      </text>
    </comment>
    <comment ref="AR74" authorId="0">
      <text>
        <r>
          <rPr>
            <b/>
            <sz val="10"/>
            <rFont val="Tahoma"/>
            <family val="0"/>
          </rPr>
          <t>GLENN BORCHARDT:</t>
        </r>
        <r>
          <rPr>
            <sz val="10"/>
            <rFont val="Tahoma"/>
            <family val="0"/>
          </rPr>
          <t xml:space="preserve">
Krueger Enterprises, Inc.
Geochron Laboratories Division
22 Blackstone Street
Cambridge, MA 02139
617-876-3691</t>
        </r>
      </text>
    </comment>
    <comment ref="AR75" authorId="0">
      <text>
        <r>
          <rPr>
            <b/>
            <sz val="10"/>
            <rFont val="Tahoma"/>
            <family val="0"/>
          </rPr>
          <t>GLENN BORCHARDT:</t>
        </r>
        <r>
          <rPr>
            <sz val="10"/>
            <rFont val="Tahoma"/>
            <family val="0"/>
          </rPr>
          <t xml:space="preserve">
Krueger Enterprises, Inc.
Geochron Laboratories Division
22 Blackstone Street
Cambridge, MA 02139
617-876-3691</t>
        </r>
      </text>
    </comment>
    <comment ref="AR76" authorId="0">
      <text>
        <r>
          <rPr>
            <b/>
            <sz val="10"/>
            <rFont val="Tahoma"/>
            <family val="0"/>
          </rPr>
          <t>GLENN BORCHARDT:</t>
        </r>
        <r>
          <rPr>
            <sz val="10"/>
            <rFont val="Tahoma"/>
            <family val="0"/>
          </rPr>
          <t xml:space="preserve">
Krueger Enterprises, Inc.
Geochron Laboratories Division
22 Blackstone Street
Cambridge, MA 02139
617-876-3691</t>
        </r>
      </text>
    </comment>
    <comment ref="AR30" authorId="0">
      <text>
        <r>
          <rPr>
            <b/>
            <sz val="10"/>
            <rFont val="Tahoma"/>
            <family val="0"/>
          </rPr>
          <t xml:space="preserve">Center for Accelerator Mass Spectroscopy at Lawrence Livermore National Laboratory
</t>
        </r>
      </text>
    </comment>
    <comment ref="AR31" authorId="0">
      <text>
        <r>
          <rPr>
            <b/>
            <sz val="10"/>
            <rFont val="Tahoma"/>
            <family val="0"/>
          </rPr>
          <t xml:space="preserve">Center for Accelerator Mass Spectroscopy at Lawrence Livermore National Laboratory
</t>
        </r>
      </text>
    </comment>
    <comment ref="AK84" authorId="0">
      <text>
        <r>
          <rPr>
            <b/>
            <sz val="10"/>
            <rFont val="Tahoma"/>
            <family val="0"/>
          </rPr>
          <t>number of lab sigma unknown</t>
        </r>
      </text>
    </comment>
    <comment ref="AK83" authorId="0">
      <text>
        <r>
          <rPr>
            <b/>
            <sz val="10"/>
            <rFont val="Tahoma"/>
            <family val="0"/>
          </rPr>
          <t>number of lab sigma unknown</t>
        </r>
      </text>
    </comment>
    <comment ref="AK82" authorId="0">
      <text>
        <r>
          <rPr>
            <b/>
            <sz val="10"/>
            <rFont val="Tahoma"/>
            <family val="0"/>
          </rPr>
          <t>number of lab sigma unknown</t>
        </r>
      </text>
    </comment>
    <comment ref="AK81" authorId="0">
      <text>
        <r>
          <rPr>
            <b/>
            <sz val="10"/>
            <rFont val="Tahoma"/>
            <family val="0"/>
          </rPr>
          <t>number of lab sigma unknown</t>
        </r>
      </text>
    </comment>
    <comment ref="AK80" authorId="0">
      <text>
        <r>
          <rPr>
            <b/>
            <sz val="10"/>
            <rFont val="Tahoma"/>
            <family val="0"/>
          </rPr>
          <t>number of lab sigma unknown</t>
        </r>
      </text>
    </comment>
    <comment ref="Y8" authorId="0">
      <text>
        <r>
          <rPr>
            <b/>
            <sz val="10"/>
            <rFont val="Tahoma"/>
            <family val="0"/>
          </rPr>
          <t>Most likely detrital charcoal</t>
        </r>
      </text>
    </comment>
    <comment ref="Y9" authorId="0">
      <text>
        <r>
          <rPr>
            <b/>
            <sz val="10"/>
            <rFont val="Tahoma"/>
            <family val="0"/>
          </rPr>
          <t>Most likely detrital charcoal</t>
        </r>
      </text>
    </comment>
    <comment ref="Y10" authorId="0">
      <text>
        <r>
          <rPr>
            <b/>
            <sz val="10"/>
            <rFont val="Tahoma"/>
            <family val="0"/>
          </rPr>
          <t>Most likely detrital charcoal</t>
        </r>
      </text>
    </comment>
    <comment ref="Y11" authorId="0">
      <text>
        <r>
          <rPr>
            <b/>
            <sz val="10"/>
            <rFont val="Tahoma"/>
            <family val="0"/>
          </rPr>
          <t>Most likely detrital charcoal</t>
        </r>
      </text>
    </comment>
    <comment ref="Y12" authorId="0">
      <text>
        <r>
          <rPr>
            <b/>
            <sz val="10"/>
            <rFont val="Tahoma"/>
            <family val="0"/>
          </rPr>
          <t>Most likely detrital charcoal</t>
        </r>
      </text>
    </comment>
    <comment ref="AR8" authorId="0">
      <text>
        <r>
          <rPr>
            <b/>
            <sz val="10"/>
            <rFont val="Tahoma"/>
            <family val="0"/>
          </rPr>
          <t xml:space="preserve">Uncertain, "Most...performed at the Center for Accelerator Mass Spectroscopy at Lawrence Livermore National Laboratory"
</t>
        </r>
      </text>
    </comment>
    <comment ref="AK8" authorId="0">
      <text>
        <r>
          <rPr>
            <b/>
            <sz val="10"/>
            <rFont val="Tahoma"/>
            <family val="0"/>
          </rPr>
          <t>"Standard deviation includes an inter-laboratory error multiplier = 1.60." (p. 177)</t>
        </r>
      </text>
    </comment>
    <comment ref="AK9" authorId="0">
      <text>
        <r>
          <rPr>
            <b/>
            <sz val="10"/>
            <rFont val="Tahoma"/>
            <family val="0"/>
          </rPr>
          <t>"Standard deviation includes an inter-laboratory error multiplier = 1.60." (p. 177)</t>
        </r>
      </text>
    </comment>
    <comment ref="AK10" authorId="0">
      <text>
        <r>
          <rPr>
            <b/>
            <sz val="10"/>
            <rFont val="Tahoma"/>
            <family val="0"/>
          </rPr>
          <t>"Standard deviation includes an inter-laboratory error multiplier = 1.60." (p. 177)</t>
        </r>
      </text>
    </comment>
    <comment ref="AK11" authorId="0">
      <text>
        <r>
          <rPr>
            <b/>
            <sz val="10"/>
            <rFont val="Tahoma"/>
            <family val="0"/>
          </rPr>
          <t>"Standard deviation includes an inter-laboratory error multiplier = 1.60." (p. 177)</t>
        </r>
      </text>
    </comment>
    <comment ref="AK12" authorId="0">
      <text>
        <r>
          <rPr>
            <b/>
            <sz val="10"/>
            <rFont val="Tahoma"/>
            <family val="0"/>
          </rPr>
          <t>"Standard deviation includes an inter-laboratory error multiplier = 1.60." (p. 177)</t>
        </r>
      </text>
    </comment>
    <comment ref="AK36" authorId="0">
      <text>
        <r>
          <rPr>
            <b/>
            <sz val="10"/>
            <rFont val="Tahoma"/>
            <family val="0"/>
          </rPr>
          <t xml:space="preserve">no of lab sigma not reported
</t>
        </r>
        <r>
          <rPr>
            <sz val="10"/>
            <rFont val="Tahoma"/>
            <family val="0"/>
          </rPr>
          <t xml:space="preserve">
</t>
        </r>
      </text>
    </comment>
    <comment ref="X36" authorId="0">
      <text>
        <r>
          <rPr>
            <b/>
            <sz val="10"/>
            <rFont val="Tahoma"/>
            <family val="0"/>
          </rPr>
          <t>Possibly in the Cal. Acad. of Sciences collection of Jean Firby Durham</t>
        </r>
      </text>
    </comment>
    <comment ref="AD36" authorId="0">
      <text>
        <r>
          <rPr>
            <b/>
            <sz val="10"/>
            <rFont val="Tahoma"/>
            <family val="0"/>
          </rPr>
          <t xml:space="preserve">Probably late Wisconsin (see column AM)-GBorchardt
</t>
        </r>
      </text>
    </comment>
    <comment ref="AF36" authorId="0">
      <text>
        <r>
          <rPr>
            <b/>
            <sz val="10"/>
            <rFont val="Tahoma"/>
            <family val="0"/>
          </rPr>
          <t>Date is too young due to collagen losses.</t>
        </r>
      </text>
    </comment>
    <comment ref="AH36" authorId="0">
      <text>
        <r>
          <rPr>
            <b/>
            <sz val="10"/>
            <rFont val="Tahoma"/>
            <family val="0"/>
          </rPr>
          <t>Date is too young due to collagen losses.</t>
        </r>
      </text>
    </comment>
    <comment ref="AD45" authorId="0">
      <text>
        <r>
          <rPr>
            <b/>
            <sz val="10"/>
            <rFont val="Tahoma"/>
            <family val="0"/>
          </rPr>
          <t xml:space="preserve">Fauna stratigraphically beneath charcoal dated at 13.0 ka
</t>
        </r>
      </text>
    </comment>
    <comment ref="AR47" authorId="0">
      <text>
        <r>
          <rPr>
            <b/>
            <sz val="10"/>
            <rFont val="Tahoma"/>
            <family val="0"/>
          </rPr>
          <t>Probably U. of Chicago</t>
        </r>
      </text>
    </comment>
    <comment ref="AR48" authorId="0">
      <text>
        <r>
          <rPr>
            <b/>
            <sz val="10"/>
            <rFont val="Tahoma"/>
            <family val="0"/>
          </rPr>
          <t>Probably U. of Chicago</t>
        </r>
      </text>
    </comment>
    <comment ref="AR46" authorId="0">
      <text>
        <r>
          <rPr>
            <b/>
            <sz val="10"/>
            <rFont val="Tahoma"/>
            <family val="0"/>
          </rPr>
          <t xml:space="preserve">Could be Geochron
</t>
        </r>
      </text>
    </comment>
    <comment ref="AR9" authorId="0">
      <text>
        <r>
          <rPr>
            <b/>
            <sz val="10"/>
            <rFont val="Tahoma"/>
            <family val="0"/>
          </rPr>
          <t xml:space="preserve">Uncertain, "Most...performed at the Center for Accelerator Mass Spectroscopy at Lawrence Livermore National Laboratory"
</t>
        </r>
      </text>
    </comment>
    <comment ref="AR10" authorId="0">
      <text>
        <r>
          <rPr>
            <b/>
            <sz val="10"/>
            <rFont val="Tahoma"/>
            <family val="0"/>
          </rPr>
          <t xml:space="preserve">Uncertain, "Most...performed at the Center for Accelerator Mass Spectroscopy at Lawrence Livermore National Laboratory"
</t>
        </r>
      </text>
    </comment>
    <comment ref="AR11" authorId="0">
      <text>
        <r>
          <rPr>
            <b/>
            <sz val="10"/>
            <rFont val="Tahoma"/>
            <family val="0"/>
          </rPr>
          <t xml:space="preserve">Uncertain, "Most...performed at the Center for Accelerator Mass Spectroscopy at Lawrence Livermore National Laboratory"
</t>
        </r>
      </text>
    </comment>
    <comment ref="AR12" authorId="0">
      <text>
        <r>
          <rPr>
            <b/>
            <sz val="10"/>
            <rFont val="Tahoma"/>
            <family val="0"/>
          </rPr>
          <t xml:space="preserve">Uncertain, "Most...performed at the Center for Accelerator Mass Spectroscopy at Lawrence Livermore National Laboratory"
</t>
        </r>
      </text>
    </comment>
    <comment ref="AE27" authorId="0">
      <text>
        <r>
          <rPr>
            <b/>
            <sz val="10"/>
            <rFont val="Tahoma"/>
            <family val="0"/>
          </rPr>
          <t>GLENN BORCHARDT:</t>
        </r>
        <r>
          <rPr>
            <sz val="10"/>
            <rFont val="Tahoma"/>
            <family val="0"/>
          </rPr>
          <t xml:space="preserve">
Average of two nodules dated at 27 ka and 26 ka
U concentrations and isotopic activity ratios of soil carbonate nodules.
Sample         U, ppm    234U/238U    230Th/232Th   230Th/234U   Age, ka
#1 CaCO3     4.08+.05  1.13+.01       5.03+.08         0.285+.004    36.1+.6
#1 residue    2.58+.04  1.01+.01       1.48+.04         1.025+.02         na
#1 corrected     na       1.14+.07           na               0.22+.01        27+2
#2 CaCO3     4.40+.05  1.14+.01       5.9+.1            0.276+.004    34.8+.5
#2 residue    2.71+.04  1.03+.02       1.59+.04         1.02+.02         na
#2 corrected     na       1.15+.06           na               0.22+.01        26+2</t>
        </r>
      </text>
    </comment>
  </commentList>
</comments>
</file>

<file path=xl/sharedStrings.xml><?xml version="1.0" encoding="utf-8"?>
<sst xmlns="http://schemas.openxmlformats.org/spreadsheetml/2006/main" count="1423" uniqueCount="569">
  <si>
    <t>Estimated at 40,000 to 80,000 with the 3K horizon at the base of the exposure extimated at greater than 80,000</t>
  </si>
  <si>
    <t>Soil Profile No. 1</t>
  </si>
  <si>
    <t>Soil Profile No. 2</t>
  </si>
  <si>
    <t>Soil Profile No. 3</t>
  </si>
  <si>
    <t>Soil Profile No. 4</t>
  </si>
  <si>
    <t>Minutes north latitude, 0 to 59. Decimal minutes okay, eg. 15.25</t>
  </si>
  <si>
    <t>Month, day, and year</t>
  </si>
  <si>
    <t>Name or initials of person entering data.</t>
  </si>
  <si>
    <t>Units used to measure depth in the previous two columns, for example cm, ft, or m.</t>
  </si>
  <si>
    <t>Lienkaemper, James J., Dawson, Timothy E., Personius, Stephen F., Seitz, Gordon G., Reidy, Liam M., and Schwartz, David P., 2002, A Record of Large Earthquakes on the Southern Hayward Fault for the Past 500 Years: Bulletin of the Seismological Society of America, v. 92, no. 7, p. 2637-2658. http://www.seismosoc.org/publications/BSSA_html/bssa_92-7/00611.html  Lienkaemper, James J., Dawson, Timothy E., Personius, Stephen F., Seitz, Gordon G., Reidy, Liam M., and Schwartz, David P., 2002, Logs and Data from Trenches Across the Hayward Fault at Tyson's Lagoon (Tule Pond), Fremont, Alameda County, California, U.S. Geological Survey Miscellaneous Field Studies Map MF–2386, 11 p. http://geopubs.wr.usgs.gov/map-mf/mf2386/</t>
  </si>
  <si>
    <t>Oldest unit dated (u30) (N wall)</t>
  </si>
  <si>
    <t>00A3</t>
  </si>
  <si>
    <t>All other dated samples are stratigraphically above this one. An older sample at the 100-cm depth is discordant.</t>
  </si>
  <si>
    <t>Oldest charcoal dated at this paleoseismic site. It was stratigraphically beneath the other dated units, near the base of the trench.</t>
  </si>
  <si>
    <t>A</t>
  </si>
  <si>
    <t>B</t>
  </si>
  <si>
    <t>C</t>
  </si>
  <si>
    <t>D</t>
  </si>
  <si>
    <t>E</t>
  </si>
  <si>
    <t>NA</t>
  </si>
  <si>
    <t>See sample 21 below</t>
  </si>
  <si>
    <t>F</t>
  </si>
  <si>
    <t>G</t>
  </si>
  <si>
    <t>H</t>
  </si>
  <si>
    <t>I</t>
  </si>
  <si>
    <t>J</t>
  </si>
  <si>
    <t>K</t>
  </si>
  <si>
    <t>L</t>
  </si>
  <si>
    <t>M</t>
  </si>
  <si>
    <t>N</t>
  </si>
  <si>
    <t>O</t>
  </si>
  <si>
    <t>P</t>
  </si>
  <si>
    <t>Q</t>
  </si>
  <si>
    <t>R</t>
  </si>
  <si>
    <t>S</t>
  </si>
  <si>
    <t>T</t>
  </si>
  <si>
    <t>U</t>
  </si>
  <si>
    <t>V</t>
  </si>
  <si>
    <t>W</t>
  </si>
  <si>
    <t>X</t>
  </si>
  <si>
    <t>Y</t>
  </si>
  <si>
    <t>Z</t>
  </si>
  <si>
    <t>AA</t>
  </si>
  <si>
    <t>Bulk sample representative of pedogenic carlcite formed only within the landslide plane beneath the soil profile</t>
  </si>
  <si>
    <t>About 143' SSE of former residence on the west side of the Calaveras fault</t>
  </si>
  <si>
    <t>Dates the end of the early Holocene dry period in the Bay Area, as measured by the cessation of pedogenic calcite formation at this site in Union City.</t>
  </si>
  <si>
    <t>Contact between calcareous paleosol P4 and noncalcareous paleosol P5</t>
  </si>
  <si>
    <t>90B214</t>
  </si>
  <si>
    <t>Calibrated by using file Stuiver3.C14B (Stuiver et al., 1991).</t>
  </si>
  <si>
    <t>AA-6819</t>
  </si>
  <si>
    <t>Dates the beginning of the early Holocene dry period in the Bay Area, as measured by the initiatio of pedogenic calcite formation at this site in Union City.</t>
  </si>
  <si>
    <t>Bk horizon of paleosol P3 (8.3 ka - 7.1 ka)</t>
  </si>
  <si>
    <t>89B351</t>
  </si>
  <si>
    <t>Pedogenic calcite</t>
  </si>
  <si>
    <t>Based on 0.19 g of calcite in soil containing 0.14 g/100 g calcite.</t>
  </si>
  <si>
    <t>DRAFT 11 -BLANK FORM</t>
  </si>
  <si>
    <t>Elevation of the ground surface, in feet AMSL (above mean sea level). Use surveyed site elevation or interpolate between contours on a USGS 7.5, map.  Leave blank if entering elevation in meters in the next column.</t>
  </si>
  <si>
    <t>Elevation of the ground surface, in meters AMSL (above mean sea level).  Use surveyed site elevation or interpolate between contours on available metric maps. Leave blank if entering elevation in feet in the previous column.</t>
  </si>
  <si>
    <t>JMSowers &amp; GBorchardt</t>
  </si>
  <si>
    <t>Calculated by Beta Analytic from Vogel et al. (1993); Talma and Vogel (1993); Stuiver et al. (1993).</t>
  </si>
  <si>
    <t>Beta-113914</t>
  </si>
  <si>
    <t>Mean residence time (MRT) of pedogenic calcite in paleosol P4 (10.2 ka -8.3 ka) at this site in Union City.</t>
  </si>
  <si>
    <t>Bk horizon of paleosol P4 (10.2 ka -8.3 ka)</t>
  </si>
  <si>
    <t>89B352</t>
  </si>
  <si>
    <t>Based on 0.32 g of calcite in soil containing 0.15 g/100 g calcite.</t>
  </si>
  <si>
    <r>
      <t>Charcoal representing the age when fan apex G was abandoned and subsequently offset 66</t>
    </r>
    <r>
      <rPr>
        <u val="single"/>
        <sz val="9"/>
        <rFont val="Geneva"/>
        <family val="0"/>
      </rPr>
      <t>+</t>
    </r>
    <r>
      <rPr>
        <sz val="9"/>
        <rFont val="Geneva"/>
        <family val="0"/>
      </rPr>
      <t>6 m by the Hayward fault.</t>
    </r>
  </si>
  <si>
    <t>Alluvial fan of Masonic Creek</t>
  </si>
  <si>
    <t>Paleosol P5</t>
  </si>
  <si>
    <t>89L021</t>
  </si>
  <si>
    <t>Calibrated intercept, as computed by author.  Calibration method should be listed in column AG.</t>
  </si>
  <si>
    <t xml:space="preserve">* Only one of the four location methods is required: (1) UTM, (2) Lat-long, (3) street address, or (4) BLM system. </t>
  </si>
  <si>
    <t>Date entry last revised</t>
  </si>
  <si>
    <t>Lawrence Berkeley Laboratory</t>
  </si>
  <si>
    <t>no</t>
  </si>
  <si>
    <t>URL</t>
  </si>
  <si>
    <t>Universal Resource Locator (the characters used by the Worldwide Web to locate a website)</t>
  </si>
  <si>
    <t>Abbreviations and Definitions</t>
  </si>
  <si>
    <t>One standard deviation. Two-thirds of repeated measurements will yield ages within one standard deviation of the mean.</t>
  </si>
  <si>
    <t>1 sigma</t>
  </si>
  <si>
    <t>2 sigma</t>
  </si>
  <si>
    <t>Two standard deviations. 95% of repeated measurements will yield ages within two standard deviations of the mean.</t>
  </si>
  <si>
    <t>AMS</t>
  </si>
  <si>
    <t>Accelerator mass spectroscopy</t>
  </si>
  <si>
    <t>GIS</t>
  </si>
  <si>
    <t>Geographic Information System</t>
  </si>
  <si>
    <t>NAD27</t>
  </si>
  <si>
    <t>Coordinate system used on most topographic maps in California</t>
  </si>
  <si>
    <t>NAD83</t>
  </si>
  <si>
    <t>Alternate coordinate system used on some maps</t>
  </si>
  <si>
    <t>TL</t>
  </si>
  <si>
    <t>Thermoluminescence dating</t>
  </si>
  <si>
    <t>OSL</t>
  </si>
  <si>
    <t>Optically stimulated luminescence</t>
  </si>
  <si>
    <t>U.S. Geological Survey</t>
  </si>
  <si>
    <t>San Francisco State University and USGS</t>
  </si>
  <si>
    <t>First material deposited after Fan Apex Unit E was abandoned</t>
  </si>
  <si>
    <t>90B314</t>
  </si>
  <si>
    <t>AA-6824</t>
  </si>
  <si>
    <r>
      <t>Charcoal representing the age when fan apex E was abandoned and subsequently offset 42</t>
    </r>
    <r>
      <rPr>
        <u val="single"/>
        <sz val="9"/>
        <rFont val="Geneva"/>
        <family val="0"/>
      </rPr>
      <t>+</t>
    </r>
    <r>
      <rPr>
        <sz val="9"/>
        <rFont val="Geneva"/>
        <family val="0"/>
      </rPr>
      <t>6 m by the Hayward fault.</t>
    </r>
  </si>
  <si>
    <t>First material deposited after Fan Apex Unit G was abandoned</t>
  </si>
  <si>
    <t>89B031</t>
  </si>
  <si>
    <t>AA-4259</t>
  </si>
  <si>
    <t>At station -53' in the north wall of Trench No. 6</t>
  </si>
  <si>
    <t>Fossil Harlan's ground sloth femur</t>
  </si>
  <si>
    <t>U.C. Berkeley</t>
  </si>
  <si>
    <t>Enter whole degrees here (eg. 38), then enter minutes and seconds in the next two columns.  Alternatively, enter degrees with decimal equivalents here, and nothing in the next two columns (eg. 38.25)</t>
  </si>
  <si>
    <t>SECTION 3:  GEOLOGIC SETTING OF SAMPLE</t>
  </si>
  <si>
    <t>Gravel to overbank transition</t>
  </si>
  <si>
    <t>SW side of fault in the NE wall of trench DMG-2 at station 26.8 m SW of the west branch of Hayward fault SE of Fremont City Hall</t>
  </si>
  <si>
    <t>SW wall of trench DMG-3 at station 8.8 m NE of the west branch of Hayward fault SE of Fremont City Hall</t>
  </si>
  <si>
    <t>Pedogenic carbonate in upper portion of the Bk horizon of Soil Profile No. 4</t>
  </si>
  <si>
    <t xml:space="preserve">Wright, R.H., 1971, Catalog of samples dated by carbon-14 in the San Francisco Bay region, California: U.S. Geological Survey San Francisco Bay Region Environment and Resources Planning Study Basic Data Contribution 33 (Carbon site 38). Rackerby, Frank, 1967, The archeological salvage of two San Francisco Bay shellmounds: Department of Antropology, San Francisco State College, Occasional Papers in Anthropology, v. 3, p. 49. </t>
  </si>
  <si>
    <t>Patterson Archaeologic Site (UCAS Alameda-328) (also known as the Coyote Hills site)</t>
  </si>
  <si>
    <t>Shellmound (?) on bay mud</t>
  </si>
  <si>
    <t>Chicago-690</t>
  </si>
  <si>
    <t>Dates base of the cultural deposits on the distil portion of Niles alluvial cone.</t>
  </si>
  <si>
    <t xml:space="preserve">Quarter section, eg. NE </t>
  </si>
  <si>
    <t xml:space="preserve">   1/4 of 1/4 Sec</t>
  </si>
  <si>
    <t>Conventional   C-14 age    (RCY B.P.)</t>
  </si>
  <si>
    <r>
      <t>Youngest charcoal dated in alluvium deposited across the Hayward fault. Analysis of 34 AMS dates and one conventional C-14 date was interpreted as evidence for a geologic slip rate of 9.2</t>
    </r>
    <r>
      <rPr>
        <u val="single"/>
        <sz val="9"/>
        <rFont val="Geneva"/>
        <family val="0"/>
      </rPr>
      <t>+</t>
    </r>
    <r>
      <rPr>
        <sz val="9"/>
        <rFont val="Geneva"/>
        <family val="0"/>
      </rPr>
      <t>1.3 mm/yr for a 4.58-ka fan apex and a 8.0</t>
    </r>
    <r>
      <rPr>
        <u val="single"/>
        <sz val="9"/>
        <rFont val="Geneva"/>
        <family val="0"/>
      </rPr>
      <t>+</t>
    </r>
    <r>
      <rPr>
        <sz val="9"/>
        <rFont val="Geneva"/>
        <family val="0"/>
      </rPr>
      <t>0.7 mm/yr for a 8.27- ka fan apex.</t>
    </r>
  </si>
  <si>
    <r>
      <t xml:space="preserve">Calibrated maximum age          </t>
    </r>
    <r>
      <rPr>
        <sz val="10"/>
        <rFont val="Geneva"/>
        <family val="0"/>
      </rPr>
      <t>cal B. P.</t>
    </r>
  </si>
  <si>
    <t xml:space="preserve">                  Database of Quaternary Geochronology in the San Francisco Bay Area</t>
  </si>
  <si>
    <t>Quarter of quarter section, eg. NW1/4 of NE1/4</t>
  </si>
  <si>
    <t>Full name of laboratory including address.</t>
  </si>
  <si>
    <t>Radius of circle, in meters, that includes the site.  Circle is centered on the location (UTM, Lat-Long point, BLM location, or street address) given above.  If an archeological site, enter UTM coordinates rounded down to nearest 1,000 m UTM block in columns B and C, and enter here "SW corner of 1,000 m UTM block."</t>
  </si>
  <si>
    <t>Give additional available location details such as trench or pit number, distance from intersections or other geographic features.</t>
  </si>
  <si>
    <t>Time period or Range</t>
  </si>
  <si>
    <r>
      <t>Conventional C-14 age</t>
    </r>
    <r>
      <rPr>
        <sz val="10"/>
        <rFont val="Geneva"/>
        <family val="0"/>
      </rPr>
      <t xml:space="preserve">    RCY B. P.</t>
    </r>
  </si>
  <si>
    <r>
      <t xml:space="preserve">Lab uncertainty </t>
    </r>
    <r>
      <rPr>
        <sz val="10"/>
        <rFont val="Geneva"/>
        <family val="0"/>
      </rPr>
      <t>+ or -</t>
    </r>
  </si>
  <si>
    <r>
      <t xml:space="preserve">Calibrated C-14 age </t>
    </r>
    <r>
      <rPr>
        <sz val="10"/>
        <rFont val="Geneva"/>
        <family val="0"/>
      </rPr>
      <t>cal B. P.</t>
    </r>
    <r>
      <rPr>
        <b/>
        <sz val="10"/>
        <rFont val="Geneva"/>
        <family val="0"/>
      </rPr>
      <t xml:space="preserve"> </t>
    </r>
  </si>
  <si>
    <t xml:space="preserve">SECTION 4:  AGE </t>
  </si>
  <si>
    <t>Age data</t>
  </si>
  <si>
    <t>Lab uncertainty (+/-)</t>
  </si>
  <si>
    <t>Laboratory uncertainty in uncalibrated radiocarbon age or other numerical age, in years plus or minus.  If +/- values are different, list both, eg. +240,-300.</t>
  </si>
  <si>
    <r>
      <t xml:space="preserve">Calibrated minimum age          </t>
    </r>
    <r>
      <rPr>
        <sz val="10"/>
        <rFont val="Geneva"/>
        <family val="0"/>
      </rPr>
      <t>cal B. P.</t>
    </r>
  </si>
  <si>
    <t>C-14 Calibration</t>
  </si>
  <si>
    <t>Tertiary Cierbo (?) fm adjacent to the alluvial plain</t>
  </si>
  <si>
    <t>Age derives from comparison to similarly developed soils in the area described by Herd (1977) [Herd, D. G., 1977, Geologic map of the Las Positas, Greenville, and Verona faults, eastern Alameda County, California, U.S. Geological Survey Open-File Report 77-689, 25 p.]</t>
  </si>
  <si>
    <t>Age derives from comparison to similarly developed soils elsewhere in the Bay Area.</t>
  </si>
  <si>
    <t>Late Wisconsin</t>
  </si>
  <si>
    <t>Location uncertainty (radius in m)</t>
  </si>
  <si>
    <t>Temporal and contextual uncertainty</t>
  </si>
  <si>
    <t>Detrital charcoal is always older than the sediment in which it is found.</t>
  </si>
  <si>
    <t xml:space="preserve">Because this is from soil carbon formed under less than saturated conditions, the actual time of deposition of the material at the base of the unit sampled is considerably more than twice this MRT (mean residence time). </t>
  </si>
  <si>
    <t>The actual duration of development within this soil horizon is more than twice this MRT (mean residence time).</t>
  </si>
  <si>
    <t>Due to the coarse, gravelly nature of the material beneath the Bk horizon sampled, some leakage of pedogenic carbonate occurred. The actual duration of development within this soil horizon is considerably more than twice this MRT (mean residence time). The charcoal ages (7990 and 8260 cal B.P.) of the underlying gravel unit (86B077 and 86B095), though maxima, are close to the actual age of deposition.</t>
  </si>
  <si>
    <t>Enter whole degrees here (eg. 121), then enter minutes and seconds in the next two columns.  Alternatively, enter degrees with decimal equivalents here, and nothing in the next two columns (eg. 121.56)</t>
  </si>
  <si>
    <t>Township,  eg. T1N</t>
  </si>
  <si>
    <t>Range,  eg. R5E</t>
  </si>
  <si>
    <t>Section,  eg. 16</t>
  </si>
  <si>
    <t xml:space="preserve">Location error </t>
  </si>
  <si>
    <t>Time period or range determined by non-numerical methods.  Examples include biostratigraphic age, archeological time period, oxygen isotope stage, glacial stage, geologic period or epoch, Quaternary unit, or a numerical range based on a correlated or calibrated methods such as paleontology, archeology, or soils.</t>
  </si>
  <si>
    <t>124-1</t>
  </si>
  <si>
    <t>125A-1</t>
  </si>
  <si>
    <t>Upper 37 cm estimated at 9,000 to 10,000 and the lower portion estimated at 40,000 to 80,000</t>
  </si>
  <si>
    <t>Provides a relative age for the flood plain deposition upon the alluvial plain near the modern stream channel</t>
  </si>
  <si>
    <t>Describe material sampled, for example, detrital charcoal, peat, bone, disseminated organic matter, soil carbonate, shell, mamoth tooth, charred wood, etc.  Be specific.</t>
  </si>
  <si>
    <t xml:space="preserve">Seeley, M. W., 1985, Evaluation of active faulting and other potential geologic hazards: 145 acre parcel at Northfront and Laughlin Roads near Livermore, California: Unpublished consulting report prepared for Jerry Bibler, Campbell, California, Project No. 85087-A (CDMG Consulting Report AP-1833): Pleasanton, CA, Merrill Seeley Mullen Sandefur Inc., 26 p. </t>
  </si>
  <si>
    <t>Between stations 303' and 550' in Trench No. 4</t>
  </si>
  <si>
    <t>Calibration applied using time series of Stuiver and Pearson (1986).  Standard deveiation includes an inter-laboratory error multiplier = 1.60.</t>
  </si>
  <si>
    <t>Fluvial and lacustrine sediments</t>
  </si>
  <si>
    <t>Helps constrain timing of ruptures on Hayward fault.</t>
  </si>
  <si>
    <t>Location details</t>
  </si>
  <si>
    <t>Gravelly alluvial fan sediments</t>
  </si>
  <si>
    <t xml:space="preserve"> Trench 1, ~3/4 km NW of Lone Tree Creek/ I-580 crossing</t>
  </si>
  <si>
    <t>Trench M2, ~150m N of Tule Pond</t>
  </si>
  <si>
    <t xml:space="preserve">Describe sample features (eg. color, structure, purity) that affect its suitability for dating. How well does the sample  meet the requirements of the method?  </t>
  </si>
  <si>
    <t>1/4 Sec.</t>
  </si>
  <si>
    <t>1/4 of 1/4  Sec</t>
  </si>
  <si>
    <t>This MRT date implies that pedogenic carbonate began to form in this horizon about 1600 yrs ago. The A horizon above it, likewise, began to form at that time.</t>
  </si>
  <si>
    <t>BLM system</t>
  </si>
  <si>
    <t>California Geological Survey</t>
  </si>
  <si>
    <t>Borchardt, Glenn, and Lienkaemper, J. J., 1999, Pedogenic calcite as evidence for an early Holocene dry period in the San Francisco Bay area, California: Geological Society of America Bulletin, v. 111, no. 6, p. 906-918. http://www.gsajournals.org/gsaonline/?request=get-abstract&amp;issn=0016-7606&amp;volume=111&amp;issue=06&amp;page=0906 [abs.] http://www.soiltectonics.com/</t>
  </si>
  <si>
    <t>Contact between noncalcareous paleosol P2 and calcareous paleosol P3</t>
  </si>
  <si>
    <t>90B262</t>
  </si>
  <si>
    <t>AA-6820</t>
  </si>
  <si>
    <t>Base of NE-dipping organic silt layer E of W trace of the Hayward fault</t>
  </si>
  <si>
    <t>Carbonized wood</t>
  </si>
  <si>
    <t xml:space="preserve">Max. depth is beneath the 50.5' elevation on fill slope. </t>
  </si>
  <si>
    <t>Woodward-Clyde &amp; Associates, Oakland, CA</t>
  </si>
  <si>
    <t>Base of NE-dipping dark gray silty clay layer stratigraphically above the 2160 yr BP sample E of W trace of the Hayward fault</t>
  </si>
  <si>
    <t>Black silt with carbonized wood and snail shells</t>
  </si>
  <si>
    <t>NE-dipping sheared, silt layer E of W trace of the Hayward fault</t>
  </si>
  <si>
    <t>Carbonaceous sediment</t>
  </si>
  <si>
    <t>Confirms Pleistocene age of paleosol P5, which had charcoal with a C-14 date of 17.1 ka and paleosol P6, which was estimated to have begun forming at about 24 ka.</t>
  </si>
  <si>
    <t>Coyote Archaeologic Site (UCAS Alameda-13) (also Ala-13)</t>
  </si>
  <si>
    <t>Bay Mud</t>
  </si>
  <si>
    <t>Buried hearth</t>
  </si>
  <si>
    <t>Burned limb</t>
  </si>
  <si>
    <t>55' depth seems too much (uncovered during excavation for Alameda Creek drainage?)</t>
  </si>
  <si>
    <t>Geochron GX1049</t>
  </si>
  <si>
    <t>Dates hominid occupation of distil portion of Niles alluvial cone.</t>
  </si>
  <si>
    <t>List the institution of the principal investigator at the time of the study, or the institution responsible for the study from which additional information can be obtained.  Please give name and address.</t>
  </si>
  <si>
    <r>
      <t xml:space="preserve">Williams, Patrick L., 1992, Geologic record of southern Hayward fault earthquakes, </t>
    </r>
    <r>
      <rPr>
        <i/>
        <sz val="9"/>
        <rFont val="Geneva"/>
        <family val="0"/>
      </rPr>
      <t>in</t>
    </r>
    <r>
      <rPr>
        <sz val="9"/>
        <rFont val="Geneva"/>
        <family val="0"/>
      </rPr>
      <t xml:space="preserve"> Borchardt, Glenn, and others, eds., Proceedings of the second conference on earthquake hazards in the eastern San Francisco Bay area: California Department of Conservationk Division of Mines and Geology Special Publication 113, p. 171-179.</t>
    </r>
  </si>
  <si>
    <t>Sigma (1 or 2)</t>
  </si>
  <si>
    <t>Street Address</t>
  </si>
  <si>
    <t>Beta Analytic</t>
  </si>
  <si>
    <t xml:space="preserve">SECTION 4.  AGE </t>
  </si>
  <si>
    <t>Calibrated C-14 age (cal B.P.)</t>
  </si>
  <si>
    <t>Statistical basis for calculation of calibrated age range.  Put "1" if one sigma, "2" if 2 sigma.</t>
  </si>
  <si>
    <t>Calibrated maximum age (cal B. P.)</t>
  </si>
  <si>
    <t>Calibrated minimum age (cal B. P.)</t>
  </si>
  <si>
    <t>SECTION 1. LOCATION COORDINATES*</t>
  </si>
  <si>
    <t>Notes:</t>
  </si>
  <si>
    <t>Meyer, Jack, West, G. J., and Gassner, B., 2000, A geoarcheological study of the Guadalupe Parkway corridor, State Route 87, San Jose, Santa Clara County, California: unpublished report prepared for the California Department of Transportation, Oakland, CA</t>
  </si>
  <si>
    <t>Bulk soil sample in groove 4 cm wide, 4 cm deep, and 130 cm long at station 38 in trench DMG-1</t>
  </si>
  <si>
    <t>Bk soil horizon (upper portion)</t>
  </si>
  <si>
    <t>Bk soil horizon (entire horizon)</t>
  </si>
  <si>
    <t>Not applicable</t>
  </si>
  <si>
    <t>Kilo anno, thousands of calendar years before present (1950 A.D.)</t>
  </si>
  <si>
    <t>Not determined</t>
  </si>
  <si>
    <t>Number</t>
  </si>
  <si>
    <t>Not reported in reference documents</t>
  </si>
  <si>
    <t>TABLE 2.  EXPLANATION OF DATA FIELDS</t>
  </si>
  <si>
    <t>Dense, crystalline carbonate rinds, 0.5 to 2.0 mm thick</t>
  </si>
  <si>
    <t>Date is a minimum age on terrace deposits because of time required to form and isolate rind.  Inner rind closest to deposit age.</t>
  </si>
  <si>
    <t>Date is a minimum age on terrace deposits because of time required to form and isolate rind.Inner rind closest to deposit age.</t>
  </si>
  <si>
    <t>Date is a minimum age on terrace deposits because of time required to form and isolate rind. Inner rind closest to deposit age.</t>
  </si>
  <si>
    <t>Date is a minimum age on terrace deposits because of time required to form and isolate rind. Outer rind  much younger.</t>
  </si>
  <si>
    <t>Pleistocene, 10,000-1,500,000</t>
  </si>
  <si>
    <t>Early Wisconsin, 40,000 to 80,000</t>
  </si>
  <si>
    <t>DRAFT 12 SAMPLE DATABASE</t>
  </si>
  <si>
    <t>List specific calibration and correction procedures used, including name and version of any computer programs. List references for procedures used.</t>
  </si>
  <si>
    <t>Note temporal relationship between the sample and the deposit.  I s the sample expected to be older than, younger than, or contemporaneous with the deposit?  Does sample age provide a minimum constraint on the age of the deposit (for example: soil carbonate)? Or a maximum constraint (for example, charcoal reworked from an older deposit)?</t>
  </si>
  <si>
    <t>List the complete reference for the original publication or report in which these age data appear.  If none, give names of principal investigators and date of work.  List URL's of any websites that give additional information on this age.</t>
  </si>
  <si>
    <t>JMSowers, GBorchardt, JAMeyer</t>
  </si>
  <si>
    <r>
      <t>Latitude</t>
    </r>
    <r>
      <rPr>
        <sz val="9"/>
        <rFont val="Geneva"/>
        <family val="0"/>
      </rPr>
      <t xml:space="preserve"> </t>
    </r>
  </si>
  <si>
    <t>North (m)</t>
  </si>
  <si>
    <t>East (m)</t>
  </si>
  <si>
    <t>Record number</t>
  </si>
  <si>
    <t>County</t>
  </si>
  <si>
    <t>7.5'quad</t>
  </si>
  <si>
    <t>Geologic context</t>
  </si>
  <si>
    <t>Field sample no.</t>
  </si>
  <si>
    <t>Material sampled</t>
  </si>
  <si>
    <t>Context error</t>
  </si>
  <si>
    <t>Significance of age</t>
  </si>
  <si>
    <t>Guad#1</t>
  </si>
  <si>
    <t>Organic sediment</t>
  </si>
  <si>
    <t>C-14, standard</t>
  </si>
  <si>
    <t>Guad #2</t>
  </si>
  <si>
    <t>Charred material</t>
  </si>
  <si>
    <t>C-14,  AMS</t>
  </si>
  <si>
    <t>min</t>
  </si>
  <si>
    <t>sec</t>
  </si>
  <si>
    <t>Entered by</t>
  </si>
  <si>
    <t>Street address</t>
  </si>
  <si>
    <t>Elev (ft)</t>
  </si>
  <si>
    <t>Elev (m)</t>
  </si>
  <si>
    <t>Twp</t>
  </si>
  <si>
    <t>Rng</t>
  </si>
  <si>
    <t>Sec</t>
  </si>
  <si>
    <t xml:space="preserve">   North (m)</t>
  </si>
  <si>
    <t xml:space="preserve">   East (m)</t>
  </si>
  <si>
    <t>Meters north of the origin, NAD 27, Zone 10 north, eg. 4164500</t>
  </si>
  <si>
    <t>Meters east of the origin, NAD 27, Zone 10 north, eg. 644000  Assumes sector 10</t>
  </si>
  <si>
    <t>Universal Transverse Mercator coordinates</t>
  </si>
  <si>
    <t>Give number, street, city, state, and zip code.</t>
  </si>
  <si>
    <t>Uncalibrated radiocarbon age, in radiocarbon years before present (RCY B.P.).</t>
  </si>
  <si>
    <t>Time period or range</t>
  </si>
  <si>
    <t>Cluff, L. S., Hansen, W. R., and Taylor, C. L., 1970, Fremont Meadows active fault investigation and evaluation, Fremont, California: Unpublished consulting report prepared for F. B. Burns and Associates, Project No. G-10396 (CDMG File No. AP-744): Oakland, CA, Woodward-Clyde and Associates, 62 p. (Figure 15)</t>
  </si>
  <si>
    <t xml:space="preserve"> Fair to poor. It is complicated by being a mixture of humic acid, fulvic acid, charcoal, wood, and snail shells.</t>
  </si>
  <si>
    <t xml:space="preserve">Fair </t>
  </si>
  <si>
    <t>Sample was at an elevation of 43'. Unsheared portion of carbonaceous layer in record 27 above.</t>
  </si>
  <si>
    <t>Soil Profile No. 5</t>
  </si>
  <si>
    <t>South wall in Test Pit TP-2 80' north of Altamont Creek.</t>
  </si>
  <si>
    <t>Provides a relative age for the alluvial plain only slightly eroded by the modern stream channel</t>
  </si>
  <si>
    <t xml:space="preserve">Bureau of Land Management's Township-Section system.  </t>
  </si>
  <si>
    <t>Nature and origin of deposit that hosts sample, geomorphic setting, or landform</t>
  </si>
  <si>
    <t>AT</t>
  </si>
  <si>
    <t>AU</t>
  </si>
  <si>
    <t>AV</t>
  </si>
  <si>
    <t>A sequential number assigned by order of data entry and linked to GIS</t>
  </si>
  <si>
    <t>Minimum depth below ground surface from which sample was taken.  Designate units in column AB.</t>
  </si>
  <si>
    <t>Maxmum depth below ground surface from which sample was taken. Designate units in column AB.</t>
  </si>
  <si>
    <t>Maximum  age   (cal B. P.)</t>
  </si>
  <si>
    <t>Minimum age   (cal B. P.)</t>
  </si>
  <si>
    <t>Alluvium, Guadalupe River</t>
  </si>
  <si>
    <t xml:space="preserve">Soil carbonate, outer rind layer on clasts </t>
  </si>
  <si>
    <t>106-2</t>
  </si>
  <si>
    <t>Geochron Laboratories</t>
  </si>
  <si>
    <t xml:space="preserve">Depth units </t>
  </si>
  <si>
    <t>12C/13C</t>
  </si>
  <si>
    <t>Alameda</t>
  </si>
  <si>
    <t>Niles, CA</t>
  </si>
  <si>
    <t>Unit 32</t>
  </si>
  <si>
    <t>ND</t>
  </si>
  <si>
    <t>C-14</t>
  </si>
  <si>
    <t>SW-facing bay cliff on the SW side of the Hayward fault, at km 0.837 (Lienkaemper, 1992) and 46 m west of the projected trace of the Hayward fault</t>
  </si>
  <si>
    <t>Colluvium/Older bay mud</t>
  </si>
  <si>
    <t>Tidal marsh</t>
  </si>
  <si>
    <t>From a core taken at station 12 m in Core Trasect CT-3 at km 1.333 (Lienkaemper, 1992) and 5 m SW of the projected trace of the Hayward fault</t>
  </si>
  <si>
    <t>85B102</t>
  </si>
  <si>
    <t xml:space="preserve"> From the 2Ab1 soil horizon at Estuarine Study Site No. 2</t>
  </si>
  <si>
    <t>I-14,631</t>
  </si>
  <si>
    <t>Excellent, widespread marker</t>
  </si>
  <si>
    <t xml:space="preserve">Dates sedimentation rate/sea level rise </t>
  </si>
  <si>
    <t>Sample quality</t>
  </si>
  <si>
    <t>Date Entry Last Revised</t>
  </si>
  <si>
    <t>San Jose West</t>
  </si>
  <si>
    <t>Solyo</t>
  </si>
  <si>
    <t>Niles</t>
  </si>
  <si>
    <t>Easting (m)</t>
  </si>
  <si>
    <t>UTM</t>
  </si>
  <si>
    <t>Wm. Lettis.&amp; Associates, Walnut Creek, CA</t>
  </si>
  <si>
    <t>Helps constrain timing of movement on the San Joaquin fault</t>
  </si>
  <si>
    <t>Ages are detritus corrected</t>
  </si>
  <si>
    <t>106-3</t>
  </si>
  <si>
    <t>Borchardt, Glenn, Lienkaemper, J. J., and Budding, K. E., 1992, Holocene slip rate of the Hayward fault at Fremont, in Borchardt, Glenn, Hirschfeld, S. E., Lienkaemper, J. J., McClellan, Patrick, Williams, P. L., and Wong, I. G., eds., Proceedings of the Second Conference on Earthquake Hazards in the Eastern San Francisco Bay Area: Program and Abstracts, California Department of Conservation, Division of Mines and Geology Special Publication 113, p. 181-188. http://nisee.berkeley.edu/cgi-bin/texhtml?form=eea.all&amp;controln=238368 [abs.]; Borchardt, Glenn, ed., 1988, Soil development and displacement along the Hayward fault (Volume I): Fremont, California, California Division of Mines and Geology Open-File Report DMG OFR 88-12, 124 p.</t>
  </si>
  <si>
    <t>Depth measurements include 156 cm of artificial fill</t>
  </si>
  <si>
    <t>Unit 17</t>
  </si>
  <si>
    <t>Unit 60</t>
  </si>
  <si>
    <t>Unit 18</t>
  </si>
  <si>
    <t>Unit 11</t>
  </si>
  <si>
    <t>Peat</t>
  </si>
  <si>
    <t>cm</t>
  </si>
  <si>
    <t>SECTION 2:  SITE INFORMATION</t>
  </si>
  <si>
    <t>SECTION 6: DOCUMENTATION</t>
  </si>
  <si>
    <t>SECTION 1:  LOCATION COORDINATES</t>
  </si>
  <si>
    <t xml:space="preserve">Borchardt, Glenn, 2000, Pedochronological report for the Jara property, Foothill Boulevard, Alameda County, California, in Connelly, S.F., ed., Fault and landslide investigation: Proposed subdivision, Jara property, Foothill Road, Alameda County, California: Unpublished consulting report prepared for Miguel Jara, San Jose, California, Project No. 9920: Cupertino, CA, Steven F. Connelly, C.E.G., Consulting in Engineering Geology, p. A-1 to A-22. </t>
  </si>
  <si>
    <t>Soil Tectonics</t>
  </si>
  <si>
    <t>99B084</t>
  </si>
  <si>
    <t>Beta-131838</t>
  </si>
  <si>
    <t>Bulk sample representative of all pedogenic carbonate in this profile</t>
  </si>
  <si>
    <t>Beta-131839</t>
  </si>
  <si>
    <t>99B086</t>
  </si>
  <si>
    <r>
      <t xml:space="preserve">Numerical age       </t>
    </r>
    <r>
      <rPr>
        <sz val="10"/>
        <rFont val="Geneva"/>
        <family val="0"/>
      </rPr>
      <t xml:space="preserve">(not C-14) </t>
    </r>
  </si>
  <si>
    <t>Numerical age        (not C-14)</t>
  </si>
  <si>
    <t>SECTION 5:  INTERPRETATION</t>
  </si>
  <si>
    <t>Based on the MRT of 2020 yr B.P., the upper 130 cm of this soil was considered to have begun soil development and overbank accumulation about 4000 yrs ago</t>
  </si>
  <si>
    <t>Provides a relative age for the alluvial plain at a considerable distance (1600') from the modern stream channel</t>
  </si>
  <si>
    <t>Test pit TP-3</t>
  </si>
  <si>
    <t>Recent flood plain alluvium</t>
  </si>
  <si>
    <t>Between the base of a sandy channel deposit and an eroded land surface</t>
  </si>
  <si>
    <t>GX-11278</t>
  </si>
  <si>
    <t>Depth to the organic layer varies over its lateral extent of 247'</t>
  </si>
  <si>
    <t>Merrill, Seeley, Mullen, Sandefur, Inc.</t>
  </si>
  <si>
    <t>Altamont</t>
  </si>
  <si>
    <t>(text)</t>
  </si>
  <si>
    <t>Strat. unit</t>
  </si>
  <si>
    <t>Reference</t>
  </si>
  <si>
    <t>m</t>
  </si>
  <si>
    <t>Min. Depth</t>
  </si>
  <si>
    <t>Max. Depth</t>
  </si>
  <si>
    <t>Institution</t>
  </si>
  <si>
    <t>Method of analysis</t>
  </si>
  <si>
    <t>Lab name</t>
  </si>
  <si>
    <t>15 cm Below Top of Channel Gravel (2C soil horizon)</t>
  </si>
  <si>
    <t>A-2215</t>
  </si>
  <si>
    <t>A-2216</t>
  </si>
  <si>
    <t>University of Arizona</t>
  </si>
  <si>
    <t>86B086</t>
  </si>
  <si>
    <t>86B087</t>
  </si>
  <si>
    <t>86B055</t>
  </si>
  <si>
    <t>MRT of poorly drained A soil horizon on NE side of Hayward fault</t>
  </si>
  <si>
    <t>I-14,695</t>
  </si>
  <si>
    <t>I-14,696</t>
  </si>
  <si>
    <t>I-15,021</t>
  </si>
  <si>
    <t>Teledyne Isotopes</t>
  </si>
  <si>
    <t>In coarse sand immediately beneath offset channel gravel (3C soil horizon)</t>
  </si>
  <si>
    <t>Stratigraphic unit from which the sample was taken, as described in the reference publication or report (column AP)</t>
  </si>
  <si>
    <t>Name of U. S. Geological Survey 7.5-minute quadrangle map, scale = 1:24,000, on which the site is located.</t>
  </si>
  <si>
    <t xml:space="preserve">   Degrees</t>
  </si>
  <si>
    <t xml:space="preserve">   Minutes</t>
  </si>
  <si>
    <t xml:space="preserve">   Seconds</t>
  </si>
  <si>
    <t xml:space="preserve">   Twp</t>
  </si>
  <si>
    <t xml:space="preserve">   Rng</t>
  </si>
  <si>
    <t xml:space="preserve">   Section</t>
  </si>
  <si>
    <t xml:space="preserve">   1/4 Sec</t>
  </si>
  <si>
    <t>Column heading</t>
  </si>
  <si>
    <t>Bulk soil representative of the pedogenic carbonate in the Bk1 horizon in Soil Profile No. 4 at station 38 in trench DMG-2</t>
  </si>
  <si>
    <t>Glenn Borchardt</t>
  </si>
  <si>
    <t>J.M. Sowers</t>
  </si>
  <si>
    <t>J.M. Sowers/Glenn Borchardt</t>
  </si>
  <si>
    <t>Identification by Howard Hutchinson, Research Paleontologist</t>
  </si>
  <si>
    <t>Contra Costa</t>
  </si>
  <si>
    <t>Richmond</t>
  </si>
  <si>
    <t>Calcite nodule</t>
  </si>
  <si>
    <t>5-cm diameter nodules with clean centers</t>
  </si>
  <si>
    <t>MRT of period of calcite pedogenesis between 114 ka and 50 ka</t>
  </si>
  <si>
    <t>Charcoal</t>
  </si>
  <si>
    <t xml:space="preserve">Borchardt, Glenn, and Seelig, K. A., 1991, Soils, paleosols, and Quaternary sediments offset along the Hayward fault at Point Pinole Regional Shoreline, Richmond, California, in Sloan, Doris, and Wagner, D. L., eds., Geologic excursions in northern California: San Francisco to the Sierra Nevada, California Department of Conservation, Division of Mines and Geology Special Publication 109, p. 75-83. </t>
  </si>
  <si>
    <t>Oldest date close to the western trace of the Hayward fault. Sedimentary unit containing the carbonized wood dips NE, showing the effect of vertical drag.</t>
  </si>
  <si>
    <t>Youngest date close to the western trace of the Hayward fault. Slight NE dip indicates the effect of vertical drag.</t>
  </si>
  <si>
    <t>Good</t>
  </si>
  <si>
    <t>Cluff, L. S., Hansen, W. R., and Taylor, C. L., 1970, Fremont Meadows active fault investigation and evaluation, Fremont, California: Unpublished consulting report prepared for F. B. Burns and Associates, Project No. G-10396 (CDMG File No. AP-744): Oakland, CA, Woodward-Clyde and Associates, 62 p. (Figure 12)</t>
  </si>
  <si>
    <t>Fair. Soil horizon appears undisturbed, but leakage of calcite is obvious.</t>
  </si>
  <si>
    <t>Dates 44.5 m of offset along the western trace of the Hayward fault, yielding a horizontal slip rate of 44.5m/9.23 ky = 4.82 mm/yr. Also dates coarse-to-fine phase change on the Niles Cone.</t>
  </si>
  <si>
    <t>Dates 44.5 m of offset along the western trace of the Hayward fault, yielding a horizontal slip rate of 44.5m/8.81 ky = 5.05 mm/yr. Also dates coarse-to-fine phase change on the Niles Cone.</t>
  </si>
  <si>
    <t>This minimum MRT date implies that pedogenic carbonate began to form in soil considerably more than 6358 (3179 X 2) yrs ago.</t>
  </si>
  <si>
    <t>Excellent</t>
  </si>
  <si>
    <t>13C/12C</t>
  </si>
  <si>
    <t>Paleosol at toe of landslide</t>
  </si>
  <si>
    <t>Dates the MRT of pedogenic calcite formed in this soil. The 13C/12C ratio indicates the calcite formed from atmospheric CO2 and not from dissolution of marine calcite.</t>
  </si>
  <si>
    <t>Sample was at an elevation of 41.5'. Sheared portion of carbonaceous layer in record 28 below.</t>
  </si>
  <si>
    <t>Being younger, this date is probably better representative of the minimum age of Tule Pond than record 27 above.</t>
  </si>
  <si>
    <t>Calibrated by Glenn Borchardt on 6/1/03 by using the University of Washington, Quaternary Isotope Lab Radiocarbon Calibration Program Rev. 4.3 based on Stuiver, M. and Reimer, P.J., 1993, Radiocarbon, 35, p. 215-230.</t>
  </si>
  <si>
    <t>Oldest charcoal dated at this seismic trenching site. It was stratigraphically beneath the other dated units, near the base of the trench. The uncalibrated age was considered by the authors as a minimum age for Tule Pond. Record number 28 below, however, appears to be a better date for the mimumum age.</t>
  </si>
  <si>
    <t>Dates alluvium on the SW side of the Hayward fault.</t>
  </si>
  <si>
    <t>Woodward Lundgren Associates, 1972, Geologic and seismic site evaluation, Masonic Home of California, Union City, California: Unpublished consulting report prepared for Masonic Homes of California, Project G-12547 (CDMG File No. C-20): Oakland, CA, Woodward Lundgren Associates, 33 p. (Figure 10 and p. 21)</t>
  </si>
  <si>
    <t>Stratified silt bed</t>
  </si>
  <si>
    <t>Test Trench 9, SE wall at station 27 SW of the Hayward fault</t>
  </si>
  <si>
    <t>89B118</t>
  </si>
  <si>
    <t>Silty material surrounding the sample indicates that it was deposited in an overbank deposit. The 17.1-ka charcoal later discovered by Borchardt and Lienkaemper (1999) at the 9' depth about 120' NE and 150' NW implies that the fossil is late Wisconsin.</t>
  </si>
  <si>
    <t>I-6983</t>
  </si>
  <si>
    <t>The C-14 age of this material is "very uncertain, collagen badly degraded." J. Buckley of Isotopes, Inc.</t>
  </si>
  <si>
    <t>California Academy of Sciences and Isotopes, Inc.</t>
  </si>
  <si>
    <t>Excellent. Soil horizon is undisturbed. Calcite appears as thin filaments and fine nodules. 13C/12C ratio indicates atmospheric, rather than marine carbonate.</t>
  </si>
  <si>
    <t>Excellent. Soil horizon is undisturbed. Calcite appears as fine nodules and thin filaments. 13C/12C ratio indicates atmospheric, rather than marine carbonate.</t>
  </si>
  <si>
    <t>ka</t>
  </si>
  <si>
    <t>Fossils found at the top of paleosol P6, which was buried before 17.1 ka.</t>
  </si>
  <si>
    <t>Fair. Adequate for identification.</t>
  </si>
  <si>
    <t>Patterson Archaeologic Site (UCAS Alameda-328) (also known as the Coyote Hills site). Specimen from near the base of culture deposits.</t>
  </si>
  <si>
    <t>Bay Mud?</t>
  </si>
  <si>
    <t>Location plotted from small scale map implying that it is on bay mud.</t>
  </si>
  <si>
    <t>Calibrated to the year 1990 after using the program CalibETH 1.5b (ETH Zurich, 1991) and ATM20.C14B calibration file (Linick and others, 1986).</t>
  </si>
  <si>
    <t>Provides a relative age for the alluvial plain apparently not influenced by the modern stream channel</t>
  </si>
  <si>
    <t>Southeast wall at station 21.5' in Trench T-1 1.5 m west of the contact between the Pleistocene alluvium (unit Qoa2 of Herd (1977) and the Tertiary Cierbo Fm. The site is about 3 m south of a trench excavated in 1975 by the USGS.</t>
  </si>
  <si>
    <t xml:space="preserve">2Bbkt horizon of Soil Profile No. 1 at station 145'[157'] in the north wall of Trench T-1 </t>
  </si>
  <si>
    <t>SECTION 3.  GEOLOGIC SETTING</t>
  </si>
  <si>
    <t>SECTION 6.  DOCUMENTATION</t>
  </si>
  <si>
    <t>SECTION 5.  INTERPRETATION</t>
  </si>
  <si>
    <t>SECTION 2. SITE INFORMATION</t>
  </si>
  <si>
    <t>Field sample #</t>
  </si>
  <si>
    <t>BLM system:</t>
  </si>
  <si>
    <t>86B077</t>
  </si>
  <si>
    <t>86B095</t>
  </si>
  <si>
    <t>Desseminated Charcoal</t>
  </si>
  <si>
    <t>1-cm Chunk of Charcoal</t>
  </si>
  <si>
    <t>Name of county in California</t>
  </si>
  <si>
    <t>Seconds north latitude, 0 to 59</t>
  </si>
  <si>
    <t>Seconds longitude, 0 to 59</t>
  </si>
  <si>
    <t>Minutes longitude, 0 to 59.  Decimal minutes okay, eg. 15.25</t>
  </si>
  <si>
    <t>Youngest unit dated (S4, u450) (S wall)</t>
  </si>
  <si>
    <t>00A9</t>
  </si>
  <si>
    <r>
      <t xml:space="preserve">This unit contains </t>
    </r>
    <r>
      <rPr>
        <i/>
        <sz val="9"/>
        <rFont val="Geneva"/>
        <family val="0"/>
      </rPr>
      <t>Erodium cicutarium</t>
    </r>
    <r>
      <rPr>
        <sz val="9"/>
        <rFont val="Geneva"/>
        <family val="0"/>
      </rPr>
      <t xml:space="preserve"> pollen from a weed introduced after 1776 AD. This charcoal sample was slightly older than the 1868 M6.9 earthquake, but that is common for detrital material.</t>
    </r>
  </si>
  <si>
    <t>Ages corrected for C-13 by using the method of Stuiver and Pollach (1977).</t>
  </si>
  <si>
    <t>CAMS</t>
  </si>
  <si>
    <t>Youngest charcoal dated in material deposited since the 1868 M6.9 earthquake (event horizon at about 72 cm). This site had 51 AMS dates interpreted as evidence for prehistoric earthquakes at 1730, 1630, and 1470 AD. Along with the 1868 event,  these paleoearthquakes yield a mean recurrence of 130 ± 40 yr.</t>
  </si>
  <si>
    <t>Beta-113915</t>
  </si>
  <si>
    <t>Mean residence time (MRT) of pedogenic calcite in paleosol P3 (8.3 ka - 7.1 ka) at this site in Union City.</t>
  </si>
  <si>
    <t>Contact between noncalcareous paleosol P5 and noncalcareous paleosol P6</t>
  </si>
  <si>
    <t>Fossil teeth and bone, camel and horse</t>
  </si>
  <si>
    <t>Identified by Glenn Borchardt and James J. Lienkaemper</t>
  </si>
  <si>
    <t>Bulk soil representative of the pedogenic carbonate in the entire Bk horizon at station 10 in trench DMG-B</t>
  </si>
  <si>
    <t>AA-4662</t>
  </si>
  <si>
    <t>Landslide plane</t>
  </si>
  <si>
    <t>130A-1</t>
  </si>
  <si>
    <t>130B-1</t>
  </si>
  <si>
    <t xml:space="preserve">Soil carbonate, inner rind layer on clasts </t>
  </si>
  <si>
    <t xml:space="preserve"> </t>
  </si>
  <si>
    <t>Daniel R. Muhs, USGS, Denver, CO</t>
  </si>
  <si>
    <t xml:space="preserve"> From the 4Btkcb2 soil horizon in Paleosol P2</t>
  </si>
  <si>
    <t xml:space="preserve"> From the 4Btkcb2 soil horizon in Paleosol P3</t>
  </si>
  <si>
    <t>Two 5-cm diameter nodules with clean centers</t>
  </si>
  <si>
    <t>85B051</t>
  </si>
  <si>
    <t>I-16,113</t>
  </si>
  <si>
    <t>1 and 2</t>
  </si>
  <si>
    <t>AB</t>
  </si>
  <si>
    <t>AC</t>
  </si>
  <si>
    <t>Column #</t>
  </si>
  <si>
    <t>Methods may include conventional radiocarbon, AMS radiocarbon, U-Th, Pb-210, obsidian hydration, paleontology, TL, OSL, Amino Acid Racemization, and others.  Be specific.</t>
  </si>
  <si>
    <t>AD</t>
  </si>
  <si>
    <t>AE</t>
  </si>
  <si>
    <t>AF</t>
  </si>
  <si>
    <t>AG</t>
  </si>
  <si>
    <t>AH</t>
  </si>
  <si>
    <t>AI</t>
  </si>
  <si>
    <t>AJ</t>
  </si>
  <si>
    <t>AA-4657</t>
  </si>
  <si>
    <t>NSF-Arizona AMS Facility, Univ. of Arizona, Tucson</t>
  </si>
  <si>
    <t>Calibration, correction,  procedures</t>
  </si>
  <si>
    <t>Lab sample no</t>
  </si>
  <si>
    <t>What scientific issue(s) does this age result address?</t>
  </si>
  <si>
    <t>ft</t>
  </si>
  <si>
    <t xml:space="preserve">Wright, R.H., 1971, Catalog of samples dated by carbon-14 in the San Francisco Bay region, California: U.S. Geological Survey San Francisco Bay Region Environment and Resources Planning Study Basic Data Contribution 33 (Carbon site 39).  Libby, W.F., 1954, Chicago radiocarbon dates IV: Science, v. 119, no. 3083, p. 138. </t>
  </si>
  <si>
    <t>Averaged with Chicago-690 to get 2339+-150 yr B.P. for the base of the cultural deposit.</t>
  </si>
  <si>
    <t>Dublin</t>
  </si>
  <si>
    <t>Explanation</t>
  </si>
  <si>
    <t>UTM:</t>
  </si>
  <si>
    <t>Latitude:</t>
  </si>
  <si>
    <t>Longitude:</t>
  </si>
  <si>
    <t>AK</t>
  </si>
  <si>
    <t>AL</t>
  </si>
  <si>
    <t>AM</t>
  </si>
  <si>
    <t>AN</t>
  </si>
  <si>
    <t>AO</t>
  </si>
  <si>
    <t>AP</t>
  </si>
  <si>
    <t>AQ</t>
  </si>
  <si>
    <t>AR</t>
  </si>
  <si>
    <t>AS</t>
  </si>
  <si>
    <t>Ratio of carbon-12 to carbon-13, if available.</t>
  </si>
  <si>
    <t>Number given to sample in the field.</t>
  </si>
  <si>
    <t>Calibration, correction procedures</t>
  </si>
  <si>
    <t>Number given to the sample by the laboratory.</t>
  </si>
  <si>
    <t xml:space="preserve">Borchardt, Glenn, 1985, Quaternary stratigraphy of soils in the Greenville fault zone, Livermore, California, in Seeley, M.W., ed., Evaluation of active faulting and other potential geologic hazards: 145 acre parcel at Northfront and Laughlin Roads near Livermore, California: Unpublished consulting report prepared for Jerry Bibler, Campbell, California (Project No. 85087-A [CDMG Consulting Report AP-1833]): Pleasanton, CA, Merrill, Seeley, Mullen, Sandefur Inc., p. D1-D34. </t>
  </si>
  <si>
    <t>Provides a minimum age for the upper 2.4 m of an alluvial channel fill 123' south of Altamont Creek. The base of the channel fill was 0.6 m beneath the fossil. The channel fill is not offset by a vertically oriented fault at station -22'.</t>
  </si>
  <si>
    <t>Test pit TP-4</t>
  </si>
  <si>
    <t>Soil</t>
  </si>
  <si>
    <t>Pedochronology</t>
  </si>
  <si>
    <t>Estimated at 40,000 to 80,000</t>
  </si>
  <si>
    <t>NR</t>
  </si>
  <si>
    <t>Excellent. Soil horizon appears undisturbed.</t>
  </si>
  <si>
    <t>About 145' SSE of former residence on the west side of the Calaveras fault</t>
  </si>
  <si>
    <t xml:space="preserve">Borchardt, Glenn, ed., 1988, Soil development and displacement along the Hayward fault (Volume I): Fremont, California, California Division of Mines and Geology Open-File Report DMG OFR 88-12, 124 p. </t>
  </si>
  <si>
    <t>degrees</t>
  </si>
  <si>
    <t>Longitude</t>
  </si>
  <si>
    <t>2Bbkt horizon of Soil Profile No. 1 at station 145'[157'] in the north wall of Trench T-2</t>
  </si>
  <si>
    <t>NE-dipping layer E of W trace of the Hayward fault</t>
  </si>
  <si>
    <t>Newark</t>
  </si>
  <si>
    <r>
      <t xml:space="preserve">Fossil skull and tusks of </t>
    </r>
    <r>
      <rPr>
        <i/>
        <sz val="9"/>
        <rFont val="Geneva"/>
        <family val="0"/>
      </rPr>
      <t xml:space="preserve">Mammuthus columi </t>
    </r>
    <r>
      <rPr>
        <sz val="9"/>
        <rFont val="Geneva"/>
        <family val="0"/>
      </rPr>
      <t>(mammoth)</t>
    </r>
  </si>
  <si>
    <t>Paleontology</t>
  </si>
  <si>
    <t>50 ka to 1.5 Ma</t>
  </si>
  <si>
    <t>Woodward Lundgren Associates, Oakland, CA</t>
  </si>
  <si>
    <t>Top of channel fill in Fan Apex Unit CU</t>
  </si>
  <si>
    <t>89B341</t>
  </si>
  <si>
    <t>7.5' quad</t>
  </si>
  <si>
    <t>Numerical ages, in "years ago",  from numerical methods other than radiocarbon (C-14) such as U-Th, Pb-210, obsidian hydration, TL, OSL, Amino Acid Racemization.</t>
  </si>
  <si>
    <t>Lienkaemper, J. J., and Borchardt, Glenn, 1996, Holocene slip rate of the Hayward fault at Union City, California: Journal of Geophysical Research, v. 101, no. B3, p. 6099-6108. http://nisee.berkeley.edu/cgi-in/texhtml?form=eea.all&amp;controln=267937 [abs.]</t>
  </si>
  <si>
    <t>USGS &amp; Soil Tectonics</t>
  </si>
  <si>
    <t>Time of burial of paleosol containg these nodules is  unknown. Estimate based on pedochronology is 64 ka (Borchardt, Seelig, and Wagner, 1988, p. 62).</t>
  </si>
  <si>
    <t>Peat layer varies slightly in thickness and depth, but is clearly identifiable throughout the marsh (Borchardt, 1988).</t>
  </si>
  <si>
    <t>Dates the MRT of pedogenic calcite formed only along the slide plane, which showed no evidence for movement since the last calcite was deposited. Borchardt estimated that it had been at least 10,000 yrs since the landslide first moved. The 13C/12C ratio indicates the calcite formed from atmospheric CO2 and not from dissolution of marine calcite.</t>
  </si>
  <si>
    <t xml:space="preserve">Provides a minimum age for the upper 2.3 m of alluvial plain SW of the Greenville fault and 84 m north of Altamont Creek. The eroded surface beneath the organic sediment may have been produced by a meander from the creek </t>
  </si>
  <si>
    <t>Project 85087-A</t>
  </si>
  <si>
    <t>Sediment organic matter</t>
  </si>
  <si>
    <t>"Discontinuous organic-rich layer near base of trench." "Faint parallel laminations" in surrounding silty clay material having "lenses of clayey sand and clayey gravel."</t>
  </si>
  <si>
    <t>In silty clay to clay sand unit having strong brown (7.5YR4/4) color, clay films, and secondary caliche.</t>
  </si>
  <si>
    <t>85B069-74</t>
  </si>
  <si>
    <t>85B075-82</t>
  </si>
  <si>
    <t>85B052-58</t>
  </si>
  <si>
    <t>Excellent exposure</t>
  </si>
  <si>
    <t>Excellent representative of soil development on this alluvial plain.</t>
  </si>
  <si>
    <t>Excellent representative of soil development recent flood deposition on this alluvial plain.</t>
  </si>
  <si>
    <t>85B059-64</t>
  </si>
  <si>
    <t>85B065-68</t>
  </si>
  <si>
    <t>Details of analytical method given in:
Szabo, B. J., McHugh, W. P., Schaber, G. G., Haynes, C. V., Jr., and Breed, C. S., 1989, Uranium-seies dated authigenic carbonates and Acheulian sites in southern Egypt: Science, v. 243, p. 1053-1056.</t>
  </si>
  <si>
    <t>MRT of period of calcite pedogenesis since 114 ka</t>
  </si>
  <si>
    <t>Calibrated by using data of Bard, Edouard, Hamelin, Bruno, Fairbanks, R. G., and Zindler, Alan, 1990, Calibration of the 14C timescale over the past 30,000 years using mass spectometric U-Th ages from Barbados corals: Nature, v. 345, p. 405-410.</t>
  </si>
  <si>
    <t>Max. depth is beneath the 49.3' elevation on fill slope. Probably too young because the sample was a mixture.</t>
  </si>
  <si>
    <t>Southeast wall at station 30.5' in Trench T-1 1.5 m east of the contact between the Pleistocene alluvium (unit Qoa2 of Herd (1977) and the Tertiary Cierbo Fm. The site is about 3 m south of a trench excavated in 1975 by the USGS.</t>
  </si>
  <si>
    <t>Sowers, J. M., Sharp, W. D., Southard, R. J., and Ludwig, K. R., 2000, Geochronology of deformed terrace soils on the east front of the Diablo Range near Tracy, California, Final Technical Report, U. S. Geological Survey National Earthquake Hazards Reduction Program, # 99-HQ-GR-0101</t>
  </si>
  <si>
    <t>Terrace 7</t>
  </si>
  <si>
    <t>Berkeley Geochronology Center</t>
  </si>
  <si>
    <t>106-1</t>
  </si>
  <si>
    <t>U-series</t>
  </si>
  <si>
    <t>San Joaquin</t>
  </si>
  <si>
    <t>Santa Clara</t>
  </si>
  <si>
    <t>Lowest point in middle of downwarp on NE side of the west branch of Hayward fault SE of Fremont City Hall</t>
  </si>
  <si>
    <t>Soil carbon in upper 130 cm of Soil Profile No. 4</t>
  </si>
  <si>
    <t>Pedogenic carbonate in entire Bk horizon</t>
  </si>
  <si>
    <t xml:space="preserve"> Edge of the downwarp on the NE side of the west branch of Hayward fault SE of Fremont City Hall</t>
  </si>
  <si>
    <t>Colluvium and pond sediments</t>
  </si>
  <si>
    <t>W trace of the Hayward fault on the W side of Tyson's Lagoon (Tule Pond), Trench 00A</t>
  </si>
  <si>
    <t>W trace of the Hayward fault on the W side of Tyson's Lagoon (Tule Pond), Trench TT-G, N wall, station 36'</t>
  </si>
  <si>
    <t>W trace of the Hayward fault on the W side of Tyson's Lagoon (Tule Pond), Trench TT-G, N wall, station 41'</t>
  </si>
  <si>
    <t>W trace of the Hayward fault on the W side of Tyson's Lagoon (Tule Pond), Trench TT-K, S wall, station 137'</t>
  </si>
  <si>
    <t>W trace of the Hayward fault on the W side of Tyson's Lagoon (Tule Pond), Trench TT-K, S wall, station 132'</t>
  </si>
  <si>
    <t>1989 Trench east wall, station 26.7 m/6.1 m SW of the Hayward fault</t>
  </si>
  <si>
    <t>1990 Trench west wall, station 16.2m/1.7m SW of the Hayward fault</t>
  </si>
  <si>
    <t>1989 Trench west wall, station 74.0m/3.3m SW of the Hayward fault</t>
  </si>
  <si>
    <t>1989 Trench West wall, station 121.5m/2.5m SW of the Hayward fault</t>
  </si>
  <si>
    <t>1990 Trench West wall, station 80.2m/3.9m SW of the Hayward fault</t>
  </si>
  <si>
    <t>1990 Trench West wall, station 64.9m/2.2m SW of the Hayward fault</t>
  </si>
  <si>
    <t>1989 Trench East wall, station 81.3 SW of the Hayward fault</t>
  </si>
  <si>
    <t>1989 Trench West wall, station 94.0m/1.47m SW of the Hayward fault</t>
  </si>
  <si>
    <t>Alluvial plain</t>
  </si>
  <si>
    <t>Alluvial plain adjacent to Tertiary Cierbo (?) fm</t>
  </si>
  <si>
    <t xml:space="preserve">Oldest charcoal dated in the alluvial fan of Masonic Creek. It was found in the fifth paleosol. A still older paleosol, estimated to have begun forming at about 24 ka, was found at the 3.9 m depth. This study of soil development on the fan includes details on the this 17.1-ka date as well as most of the dates used to determine the slip rate (Lienkaemper and Borchardt, 1996).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</si>
</sst>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yyyy"/>
    <numFmt numFmtId="168" formatCode="#,##0.0"/>
    <numFmt numFmtId="169" formatCode="0.0"/>
  </numFmts>
  <fonts count="20">
    <font>
      <sz val="9"/>
      <name val="Geneva"/>
      <family val="0"/>
    </font>
    <font>
      <b/>
      <sz val="9"/>
      <name val="Geneva"/>
      <family val="0"/>
    </font>
    <font>
      <i/>
      <sz val="9"/>
      <name val="Geneva"/>
      <family val="0"/>
    </font>
    <font>
      <b/>
      <i/>
      <sz val="9"/>
      <name val="Geneva"/>
      <family val="0"/>
    </font>
    <font>
      <b/>
      <sz val="10"/>
      <name val="Geneva"/>
      <family val="0"/>
    </font>
    <font>
      <b/>
      <sz val="14"/>
      <name val="Geneva"/>
      <family val="0"/>
    </font>
    <font>
      <sz val="10"/>
      <name val="Tahoma"/>
      <family val="0"/>
    </font>
    <font>
      <sz val="9"/>
      <name val="Verdana"/>
      <family val="2"/>
    </font>
    <font>
      <sz val="10"/>
      <name val="Verdana"/>
      <family val="2"/>
    </font>
    <font>
      <b/>
      <sz val="10"/>
      <name val="Tahoma"/>
      <family val="0"/>
    </font>
    <font>
      <u val="single"/>
      <sz val="9"/>
      <color indexed="12"/>
      <name val="Geneva"/>
      <family val="0"/>
    </font>
    <font>
      <u val="single"/>
      <sz val="9"/>
      <color indexed="36"/>
      <name val="Geneva"/>
      <family val="0"/>
    </font>
    <font>
      <sz val="10"/>
      <name val="Geneva"/>
      <family val="0"/>
    </font>
    <font>
      <b/>
      <sz val="12"/>
      <name val="Times New Roman"/>
      <family val="0"/>
    </font>
    <font>
      <u val="single"/>
      <sz val="9"/>
      <name val="Geneva"/>
      <family val="0"/>
    </font>
    <font>
      <sz val="12"/>
      <name val="Times New Roman"/>
      <family val="0"/>
    </font>
    <font>
      <sz val="12"/>
      <name val="Geneva"/>
      <family val="0"/>
    </font>
    <font>
      <b/>
      <sz val="10"/>
      <name val="Arial Unicode MS"/>
      <family val="2"/>
    </font>
    <font>
      <sz val="9"/>
      <name val="Times New Roman"/>
      <family val="0"/>
    </font>
    <font>
      <b/>
      <sz val="8"/>
      <name val="Geneva"/>
      <family val="2"/>
    </font>
  </fonts>
  <fills count="2">
    <fill>
      <patternFill/>
    </fill>
    <fill>
      <patternFill patternType="gray125"/>
    </fill>
  </fills>
  <borders count="19">
    <border>
      <left/>
      <right/>
      <top/>
      <bottom/>
      <diagonal/>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style="thin"/>
      <right style="thin"/>
      <top style="double"/>
      <bottom style="thin"/>
    </border>
    <border>
      <left>
        <color indexed="63"/>
      </left>
      <right style="thin"/>
      <top>
        <color indexed="63"/>
      </top>
      <bottom style="double"/>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double"/>
      <bottom style="double"/>
    </border>
    <border>
      <left>
        <color indexed="63"/>
      </left>
      <right>
        <color indexed="63"/>
      </right>
      <top>
        <color indexed="63"/>
      </top>
      <bottom style="double"/>
    </border>
    <border>
      <left>
        <color indexed="63"/>
      </left>
      <right style="thin"/>
      <top style="double"/>
      <bottom style="double"/>
    </border>
    <border>
      <left style="thin"/>
      <right>
        <color indexed="63"/>
      </right>
      <top style="double"/>
      <bottom style="double"/>
    </border>
    <border>
      <left>
        <color indexed="63"/>
      </left>
      <right style="thin"/>
      <top style="double"/>
      <bottom>
        <color indexed="63"/>
      </bottom>
    </border>
    <border>
      <left>
        <color indexed="63"/>
      </left>
      <right style="thin"/>
      <top>
        <color indexed="63"/>
      </top>
      <bottom style="thin"/>
    </border>
    <border>
      <left>
        <color indexed="63"/>
      </left>
      <right>
        <color indexed="63"/>
      </right>
      <top style="double"/>
      <bottom>
        <color indexed="63"/>
      </bottom>
    </border>
    <border>
      <left style="thin"/>
      <right>
        <color indexed="63"/>
      </right>
      <top>
        <color indexed="63"/>
      </top>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74">
    <xf numFmtId="0" fontId="0" fillId="0" borderId="0" xfId="0" applyAlignment="1">
      <alignment/>
    </xf>
    <xf numFmtId="0" fontId="0" fillId="0" borderId="0" xfId="0" applyAlignment="1">
      <alignment horizontal="left" vertical="top"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vertical="center"/>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vertical="center"/>
    </xf>
    <xf numFmtId="0" fontId="0" fillId="0" borderId="4" xfId="0" applyBorder="1" applyAlignment="1">
      <alignment horizontal="center" vertical="center"/>
    </xf>
    <xf numFmtId="0" fontId="0" fillId="0" borderId="0" xfId="0" applyFont="1" applyAlignment="1">
      <alignment horizontal="center" vertical="center"/>
    </xf>
    <xf numFmtId="0" fontId="0" fillId="0" borderId="1" xfId="0" applyFont="1" applyBorder="1" applyAlignment="1">
      <alignment horizontal="center" vertical="center"/>
    </xf>
    <xf numFmtId="0" fontId="10" fillId="0" borderId="0" xfId="20" applyFont="1" applyAlignment="1">
      <alignment horizontal="left" vertical="top" wrapText="1"/>
    </xf>
    <xf numFmtId="0" fontId="1" fillId="0" borderId="1" xfId="0" applyFont="1" applyBorder="1" applyAlignment="1">
      <alignment horizontal="center" vertical="center"/>
    </xf>
    <xf numFmtId="0" fontId="0" fillId="0" borderId="0" xfId="0" applyFont="1" applyAlignment="1">
      <alignment horizontal="center" vertical="center" wrapText="1"/>
    </xf>
    <xf numFmtId="0" fontId="7"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8" fillId="0" borderId="0" xfId="0" applyFont="1" applyAlignment="1">
      <alignment horizontal="center" vertical="center"/>
    </xf>
    <xf numFmtId="0" fontId="10" fillId="0" borderId="0" xfId="20" applyFont="1" applyAlignment="1">
      <alignment horizontal="center" vertical="center" wrapText="1"/>
    </xf>
    <xf numFmtId="0" fontId="0" fillId="0" borderId="3" xfId="0" applyBorder="1" applyAlignment="1">
      <alignment horizontal="left" vertical="top" wrapText="1"/>
    </xf>
    <xf numFmtId="0" fontId="0" fillId="0" borderId="0" xfId="0" applyFont="1" applyAlignment="1">
      <alignment horizontal="left" vertical="top" wrapText="1"/>
    </xf>
    <xf numFmtId="3" fontId="0" fillId="0" borderId="0" xfId="0" applyNumberFormat="1" applyFont="1" applyAlignment="1">
      <alignment horizontal="center" vertical="center" wrapText="1"/>
    </xf>
    <xf numFmtId="14" fontId="0" fillId="0" borderId="0" xfId="0" applyNumberFormat="1" applyFont="1" applyAlignment="1">
      <alignment horizontal="center" vertical="center" wrapText="1"/>
    </xf>
    <xf numFmtId="0" fontId="0" fillId="0" borderId="0" xfId="0" applyFont="1" applyAlignment="1">
      <alignment wrapText="1"/>
    </xf>
    <xf numFmtId="0" fontId="0" fillId="0" borderId="0" xfId="0" applyFont="1" applyAlignment="1">
      <alignment/>
    </xf>
    <xf numFmtId="3" fontId="0" fillId="0" borderId="0" xfId="0" applyNumberFormat="1" applyFont="1" applyAlignment="1">
      <alignment horizontal="center" vertical="center"/>
    </xf>
    <xf numFmtId="0" fontId="0" fillId="0" borderId="0" xfId="0" applyFont="1" applyAlignment="1">
      <alignment horizontal="left" vertical="top" wrapText="1"/>
    </xf>
    <xf numFmtId="0" fontId="0" fillId="0" borderId="0" xfId="0" applyNumberFormat="1" applyFont="1" applyAlignment="1">
      <alignment horizontal="left" vertical="top" wrapText="1"/>
    </xf>
    <xf numFmtId="14" fontId="0" fillId="0" borderId="0" xfId="0" applyNumberFormat="1"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3" fontId="0" fillId="0" borderId="0" xfId="0" applyNumberFormat="1" applyFont="1" applyAlignment="1">
      <alignment horizontal="center" vertical="center" wrapText="1"/>
    </xf>
    <xf numFmtId="3" fontId="0" fillId="0" borderId="0" xfId="0" applyNumberFormat="1" applyFont="1" applyAlignment="1">
      <alignment horizontal="center" vertical="center"/>
    </xf>
    <xf numFmtId="0" fontId="0" fillId="0" borderId="0" xfId="0" applyFont="1" applyAlignment="1">
      <alignment horizontal="left" vertical="center" wrapText="1"/>
    </xf>
    <xf numFmtId="14" fontId="0" fillId="0" borderId="0" xfId="0" applyNumberFormat="1" applyFont="1" applyAlignment="1">
      <alignment horizontal="center" vertical="center"/>
    </xf>
    <xf numFmtId="0" fontId="0" fillId="0" borderId="0" xfId="0" applyFont="1" applyAlignment="1">
      <alignment horizontal="left" vertical="top"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NumberFormat="1" applyFont="1" applyAlignment="1">
      <alignment horizontal="left" vertical="top" wrapText="1"/>
    </xf>
    <xf numFmtId="14" fontId="0" fillId="0" borderId="0" xfId="0" applyNumberFormat="1" applyFont="1" applyAlignment="1">
      <alignment horizontal="center" vertical="center"/>
    </xf>
    <xf numFmtId="0" fontId="0" fillId="0" borderId="0" xfId="0" applyAlignment="1">
      <alignment vertical="top" wrapText="1"/>
    </xf>
    <xf numFmtId="0" fontId="0" fillId="0" borderId="0" xfId="0" applyAlignment="1">
      <alignment wrapText="1"/>
    </xf>
    <xf numFmtId="0" fontId="12" fillId="0" borderId="0" xfId="0" applyFont="1" applyAlignment="1">
      <alignment/>
    </xf>
    <xf numFmtId="0" fontId="5" fillId="0" borderId="5" xfId="0" applyFont="1" applyBorder="1" applyAlignment="1">
      <alignment horizontal="left" vertical="center"/>
    </xf>
    <xf numFmtId="0" fontId="0" fillId="0" borderId="6" xfId="0" applyFont="1" applyBorder="1" applyAlignment="1">
      <alignment horizontal="center" vertical="center" wrapText="1"/>
    </xf>
    <xf numFmtId="0" fontId="0" fillId="0" borderId="6" xfId="0" applyFont="1" applyBorder="1" applyAlignment="1">
      <alignment horizontal="center" vertical="center"/>
    </xf>
    <xf numFmtId="0" fontId="0" fillId="0" borderId="6" xfId="0" applyBorder="1" applyAlignment="1">
      <alignment horizontal="center" vertical="center"/>
    </xf>
    <xf numFmtId="0" fontId="7" fillId="0" borderId="6" xfId="0" applyFont="1" applyBorder="1" applyAlignment="1">
      <alignment horizontal="center" vertical="center"/>
    </xf>
    <xf numFmtId="0" fontId="8" fillId="0" borderId="6" xfId="0" applyFont="1" applyBorder="1" applyAlignment="1">
      <alignment horizontal="center" vertical="center"/>
    </xf>
    <xf numFmtId="0" fontId="0" fillId="0" borderId="7" xfId="0" applyBorder="1" applyAlignment="1">
      <alignment horizontal="center" vertical="center"/>
    </xf>
    <xf numFmtId="0" fontId="0" fillId="0" borderId="7" xfId="0" applyFont="1" applyBorder="1" applyAlignment="1">
      <alignment horizontal="center" vertical="center" wrapText="1"/>
    </xf>
    <xf numFmtId="0" fontId="0" fillId="0" borderId="7" xfId="0" applyFont="1" applyBorder="1" applyAlignment="1">
      <alignment horizontal="center" vertical="center"/>
    </xf>
    <xf numFmtId="0" fontId="0" fillId="0" borderId="6" xfId="0" applyBorder="1" applyAlignment="1">
      <alignment horizontal="left" vertical="top" wrapText="1"/>
    </xf>
    <xf numFmtId="0" fontId="0" fillId="0" borderId="3" xfId="0" applyBorder="1" applyAlignment="1">
      <alignment horizontal="left" vertical="center" wrapText="1"/>
    </xf>
    <xf numFmtId="0" fontId="0" fillId="0" borderId="6" xfId="0" applyFont="1" applyBorder="1" applyAlignment="1">
      <alignment horizontal="left" vertical="top" wrapText="1"/>
    </xf>
    <xf numFmtId="3" fontId="0" fillId="0" borderId="6" xfId="0" applyNumberFormat="1" applyFont="1" applyBorder="1" applyAlignment="1">
      <alignment horizontal="center" vertical="center" wrapText="1"/>
    </xf>
    <xf numFmtId="3" fontId="0" fillId="0" borderId="6" xfId="0" applyNumberFormat="1" applyFont="1" applyBorder="1" applyAlignment="1">
      <alignment horizontal="center" vertical="center"/>
    </xf>
    <xf numFmtId="0" fontId="12" fillId="0" borderId="0" xfId="0" applyFont="1" applyBorder="1" applyAlignment="1">
      <alignment horizontal="center" vertical="center" wrapText="1"/>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6" xfId="0" applyFont="1" applyBorder="1" applyAlignment="1">
      <alignment horizontal="center" vertical="center"/>
    </xf>
    <xf numFmtId="0" fontId="12" fillId="0" borderId="0" xfId="0" applyFont="1" applyAlignment="1">
      <alignment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left" vertical="center" wrapText="1"/>
    </xf>
    <xf numFmtId="0" fontId="4" fillId="0" borderId="8" xfId="0" applyFont="1" applyBorder="1" applyAlignment="1">
      <alignment vertical="center" wrapText="1"/>
    </xf>
    <xf numFmtId="0" fontId="10" fillId="0" borderId="0" xfId="20"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vertical="center"/>
    </xf>
    <xf numFmtId="0" fontId="15" fillId="0" borderId="11" xfId="0" applyFont="1" applyBorder="1" applyAlignment="1">
      <alignment vertical="center"/>
    </xf>
    <xf numFmtId="0" fontId="15" fillId="0" borderId="0" xfId="0" applyFont="1" applyAlignment="1">
      <alignment vertical="center"/>
    </xf>
    <xf numFmtId="0" fontId="16" fillId="0" borderId="0" xfId="0" applyFont="1" applyAlignment="1">
      <alignment vertical="center"/>
    </xf>
    <xf numFmtId="0" fontId="13" fillId="0" borderId="11" xfId="0" applyFont="1" applyBorder="1" applyAlignment="1">
      <alignment horizontal="left" vertical="center" wrapText="1"/>
    </xf>
    <xf numFmtId="0" fontId="15" fillId="0" borderId="0" xfId="0" applyFont="1" applyBorder="1" applyAlignment="1">
      <alignment horizontal="left" vertical="top" wrapText="1"/>
    </xf>
    <xf numFmtId="0" fontId="15" fillId="0" borderId="0" xfId="0" applyFont="1" applyAlignment="1">
      <alignment/>
    </xf>
    <xf numFmtId="0" fontId="15" fillId="0" borderId="0" xfId="0" applyFont="1" applyAlignment="1">
      <alignment horizontal="center" vertical="center"/>
    </xf>
    <xf numFmtId="0" fontId="15" fillId="0" borderId="0" xfId="0" applyFont="1" applyAlignment="1">
      <alignment vertical="top" wrapText="1"/>
    </xf>
    <xf numFmtId="0" fontId="15" fillId="0" borderId="0" xfId="0" applyFont="1" applyBorder="1" applyAlignment="1">
      <alignment horizontal="center" vertical="top"/>
    </xf>
    <xf numFmtId="0" fontId="15" fillId="0" borderId="0" xfId="0" applyFont="1" applyBorder="1" applyAlignment="1">
      <alignment vertical="top" wrapText="1"/>
    </xf>
    <xf numFmtId="0" fontId="15" fillId="0" borderId="0" xfId="0" applyFont="1" applyBorder="1" applyAlignment="1">
      <alignment vertical="top"/>
    </xf>
    <xf numFmtId="0" fontId="15" fillId="0" borderId="0" xfId="0" applyFont="1" applyAlignment="1">
      <alignment vertical="top"/>
    </xf>
    <xf numFmtId="0" fontId="15" fillId="0" borderId="0" xfId="0" applyFont="1" applyAlignment="1">
      <alignment horizontal="center" vertical="top"/>
    </xf>
    <xf numFmtId="0" fontId="13" fillId="0" borderId="0" xfId="0" applyFont="1" applyAlignment="1">
      <alignment vertical="top" wrapText="1"/>
    </xf>
    <xf numFmtId="0" fontId="13" fillId="0" borderId="0" xfId="0" applyFont="1" applyBorder="1" applyAlignment="1">
      <alignment vertical="top" wrapText="1"/>
    </xf>
    <xf numFmtId="0" fontId="15" fillId="0" borderId="0" xfId="0" applyFont="1" applyAlignment="1">
      <alignment horizontal="center" vertical="top" wrapText="1"/>
    </xf>
    <xf numFmtId="0" fontId="16" fillId="0" borderId="0" xfId="0" applyFont="1" applyAlignment="1">
      <alignment vertical="top" wrapText="1"/>
    </xf>
    <xf numFmtId="0" fontId="15" fillId="0" borderId="12" xfId="0" applyFont="1" applyBorder="1" applyAlignment="1">
      <alignment horizontal="center" vertical="center"/>
    </xf>
    <xf numFmtId="0" fontId="15" fillId="0" borderId="12" xfId="0" applyFont="1" applyBorder="1" applyAlignment="1">
      <alignment vertical="top" wrapText="1"/>
    </xf>
    <xf numFmtId="0" fontId="15" fillId="0" borderId="12" xfId="0" applyFont="1" applyBorder="1" applyAlignment="1">
      <alignment vertical="top"/>
    </xf>
    <xf numFmtId="0" fontId="16" fillId="0" borderId="0" xfId="0" applyFont="1" applyAlignment="1">
      <alignment horizontal="center" vertical="center"/>
    </xf>
    <xf numFmtId="0" fontId="16" fillId="0" borderId="0" xfId="0" applyFont="1" applyAlignment="1">
      <alignment vertical="top"/>
    </xf>
    <xf numFmtId="0" fontId="16" fillId="0" borderId="0" xfId="0" applyFont="1" applyAlignment="1">
      <alignment/>
    </xf>
    <xf numFmtId="0" fontId="0" fillId="0" borderId="1" xfId="0" applyBorder="1" applyAlignment="1">
      <alignment horizontal="left" vertical="top" wrapText="1"/>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7" fillId="0" borderId="0" xfId="0" applyFont="1" applyAlignment="1">
      <alignment/>
    </xf>
    <xf numFmtId="0" fontId="10" fillId="0" borderId="0" xfId="20" applyAlignment="1">
      <alignment horizontal="left" vertical="top" wrapText="1"/>
    </xf>
    <xf numFmtId="1" fontId="0" fillId="0" borderId="0" xfId="0" applyNumberFormat="1" applyFont="1" applyAlignment="1">
      <alignment horizontal="center" vertical="center"/>
    </xf>
    <xf numFmtId="1" fontId="0" fillId="0" borderId="0" xfId="0" applyNumberFormat="1" applyFont="1" applyAlignment="1">
      <alignment horizontal="center" vertical="center"/>
    </xf>
    <xf numFmtId="0" fontId="16" fillId="0" borderId="0" xfId="0" applyFont="1" applyAlignment="1">
      <alignment horizontal="left" vertical="center"/>
    </xf>
    <xf numFmtId="0" fontId="8" fillId="0" borderId="0" xfId="0" applyFont="1" applyAlignment="1">
      <alignment horizontal="center"/>
    </xf>
    <xf numFmtId="168" fontId="0" fillId="0" borderId="0" xfId="0" applyNumberFormat="1" applyFont="1" applyAlignment="1">
      <alignment horizontal="center" vertical="center"/>
    </xf>
    <xf numFmtId="169" fontId="0" fillId="0" borderId="0" xfId="0" applyNumberFormat="1" applyFont="1" applyAlignment="1">
      <alignment horizontal="center" vertical="center"/>
    </xf>
    <xf numFmtId="0" fontId="15" fillId="0" borderId="0" xfId="0" applyFont="1" applyBorder="1" applyAlignment="1">
      <alignment horizontal="center" vertical="center"/>
    </xf>
    <xf numFmtId="0" fontId="0" fillId="0" borderId="0" xfId="0" applyFont="1" applyAlignment="1">
      <alignment horizontal="justify" vertical="center"/>
    </xf>
    <xf numFmtId="0" fontId="15" fillId="0" borderId="0" xfId="0" applyFont="1" applyAlignment="1">
      <alignment horizontal="left" vertical="center"/>
    </xf>
    <xf numFmtId="0" fontId="18" fillId="0" borderId="0" xfId="0" applyFont="1" applyAlignment="1">
      <alignment/>
    </xf>
    <xf numFmtId="0" fontId="18" fillId="0" borderId="0" xfId="0" applyFont="1" applyAlignment="1">
      <alignment horizontal="center" vertical="center"/>
    </xf>
    <xf numFmtId="0" fontId="18" fillId="0" borderId="0" xfId="0" applyFont="1" applyAlignment="1">
      <alignment vertical="top" wrapText="1"/>
    </xf>
    <xf numFmtId="0" fontId="4" fillId="0" borderId="1" xfId="0" applyFont="1" applyBorder="1" applyAlignment="1">
      <alignment horizontal="center" vertical="center" wrapText="1"/>
    </xf>
    <xf numFmtId="0" fontId="12" fillId="0" borderId="5" xfId="0" applyFont="1" applyBorder="1" applyAlignment="1">
      <alignment horizontal="center" vertical="center"/>
    </xf>
    <xf numFmtId="0" fontId="15" fillId="0" borderId="0" xfId="0" applyFont="1" applyAlignment="1">
      <alignment vertical="top" wrapText="1"/>
    </xf>
    <xf numFmtId="0" fontId="15" fillId="0" borderId="0" xfId="0" applyFont="1" applyBorder="1" applyAlignment="1">
      <alignment vertical="top" wrapText="1"/>
    </xf>
    <xf numFmtId="0" fontId="15" fillId="0" borderId="0" xfId="0" applyNumberFormat="1" applyFont="1" applyAlignment="1">
      <alignment vertical="top" wrapText="1"/>
    </xf>
    <xf numFmtId="0" fontId="15" fillId="0" borderId="0" xfId="0" applyFont="1" applyBorder="1" applyAlignment="1">
      <alignment horizontal="center" vertical="center"/>
    </xf>
    <xf numFmtId="0" fontId="1" fillId="0" borderId="1" xfId="0" applyFont="1" applyBorder="1" applyAlignment="1">
      <alignment horizontal="center" vertical="center"/>
    </xf>
    <xf numFmtId="0" fontId="12" fillId="0" borderId="12" xfId="0" applyFont="1" applyBorder="1" applyAlignment="1">
      <alignment horizontal="center" vertical="center" wrapText="1"/>
    </xf>
    <xf numFmtId="0" fontId="0" fillId="0" borderId="12" xfId="0" applyBorder="1" applyAlignment="1">
      <alignment horizontal="center" vertical="center"/>
    </xf>
    <xf numFmtId="0" fontId="12" fillId="0" borderId="14" xfId="0" applyFont="1" applyBorder="1" applyAlignment="1" applyProtection="1">
      <alignment horizontal="center" vertical="center"/>
      <protection locked="0"/>
    </xf>
    <xf numFmtId="0" fontId="0" fillId="0" borderId="11" xfId="0" applyBorder="1" applyAlignment="1">
      <alignment horizontal="center" vertical="center"/>
    </xf>
    <xf numFmtId="0" fontId="12" fillId="0" borderId="12" xfId="0" applyFont="1" applyBorder="1" applyAlignment="1">
      <alignment horizontal="center" vertical="center"/>
    </xf>
    <xf numFmtId="0" fontId="13" fillId="0" borderId="0" xfId="0" applyFont="1" applyAlignment="1">
      <alignment horizontal="left" vertical="center" wrapText="1"/>
    </xf>
    <xf numFmtId="0" fontId="4" fillId="0" borderId="2" xfId="0" applyFont="1" applyBorder="1" applyAlignment="1">
      <alignment horizontal="center" vertical="center"/>
    </xf>
    <xf numFmtId="0" fontId="12" fillId="0" borderId="1" xfId="0" applyFont="1" applyBorder="1" applyAlignment="1">
      <alignment horizontal="center" vertical="center"/>
    </xf>
    <xf numFmtId="0" fontId="4" fillId="0" borderId="1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4" xfId="0" applyFont="1" applyBorder="1" applyAlignment="1">
      <alignment horizontal="center" vertical="center"/>
    </xf>
    <xf numFmtId="0" fontId="12" fillId="0" borderId="11" xfId="0" applyFont="1" applyBorder="1" applyAlignment="1">
      <alignment/>
    </xf>
    <xf numFmtId="0" fontId="12" fillId="0" borderId="13" xfId="0" applyFont="1" applyBorder="1" applyAlignment="1">
      <alignment/>
    </xf>
    <xf numFmtId="0" fontId="1" fillId="0" borderId="2" xfId="0" applyFont="1"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12" fillId="0" borderId="3" xfId="0" applyFont="1" applyBorder="1" applyAlignment="1">
      <alignment horizontal="center" vertical="center"/>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12" fillId="0" borderId="11" xfId="0" applyFont="1" applyBorder="1" applyAlignment="1">
      <alignment vertical="center"/>
    </xf>
    <xf numFmtId="0" fontId="12" fillId="0" borderId="13" xfId="0" applyFont="1" applyBorder="1" applyAlignment="1">
      <alignment vertical="center"/>
    </xf>
    <xf numFmtId="14" fontId="12" fillId="0" borderId="14" xfId="0" applyNumberFormat="1" applyFont="1" applyBorder="1" applyAlignment="1">
      <alignment horizontal="center" vertical="center"/>
    </xf>
    <xf numFmtId="0" fontId="5" fillId="0" borderId="0"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xf>
    <xf numFmtId="0" fontId="0" fillId="0" borderId="6" xfId="0" applyBorder="1" applyAlignment="1">
      <alignment/>
    </xf>
    <xf numFmtId="0" fontId="0" fillId="0" borderId="12" xfId="0" applyBorder="1" applyAlignment="1">
      <alignment/>
    </xf>
    <xf numFmtId="0" fontId="0" fillId="0" borderId="5" xfId="0" applyBorder="1" applyAlignment="1">
      <alignment/>
    </xf>
    <xf numFmtId="0" fontId="0" fillId="0" borderId="18" xfId="0" applyFont="1" applyBorder="1" applyAlignment="1">
      <alignment horizontal="left" vertical="center"/>
    </xf>
    <xf numFmtId="0" fontId="0" fillId="0" borderId="12" xfId="0" applyBorder="1" applyAlignment="1">
      <alignment vertical="center"/>
    </xf>
    <xf numFmtId="14" fontId="0" fillId="0" borderId="12" xfId="0" applyNumberFormat="1" applyFont="1" applyBorder="1" applyAlignment="1">
      <alignment horizontal="left" vertical="center" wrapText="1"/>
    </xf>
    <xf numFmtId="0" fontId="0" fillId="0" borderId="12" xfId="0" applyBorder="1" applyAlignment="1">
      <alignment horizontal="left" vertical="center"/>
    </xf>
    <xf numFmtId="0" fontId="15" fillId="0" borderId="0" xfId="0" applyFont="1" applyBorder="1" applyAlignment="1">
      <alignment horizontal="left" vertical="top" wrapText="1"/>
    </xf>
    <xf numFmtId="0" fontId="15" fillId="0" borderId="0" xfId="0" applyFont="1" applyAlignment="1">
      <alignment horizontal="left" vertical="top" wrapText="1"/>
    </xf>
    <xf numFmtId="0" fontId="16" fillId="0" borderId="0" xfId="0" applyFont="1" applyAlignment="1">
      <alignment vertical="top" wrapText="1"/>
    </xf>
    <xf numFmtId="0" fontId="15" fillId="0" borderId="0" xfId="0" applyFont="1" applyBorder="1" applyAlignment="1">
      <alignment horizontal="center" vertical="top"/>
    </xf>
    <xf numFmtId="0" fontId="13" fillId="0" borderId="12" xfId="0" applyFont="1" applyBorder="1" applyAlignment="1">
      <alignment vertical="center"/>
    </xf>
    <xf numFmtId="0" fontId="15" fillId="0" borderId="0" xfId="0" applyFont="1" applyBorder="1" applyAlignment="1">
      <alignment horizontal="center" vertical="center" wrapText="1"/>
    </xf>
    <xf numFmtId="0" fontId="15" fillId="0" borderId="17" xfId="0" applyFont="1" applyBorder="1" applyAlignment="1">
      <alignment vertical="center" wrapText="1"/>
    </xf>
    <xf numFmtId="0" fontId="16" fillId="0" borderId="17" xfId="0" applyFont="1" applyBorder="1" applyAlignment="1">
      <alignment vertical="center" wrapText="1"/>
    </xf>
    <xf numFmtId="0" fontId="15" fillId="0" borderId="0" xfId="0" applyFont="1" applyAlignment="1">
      <alignment horizontal="left" vertical="center"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nisee.berkeley.edu/cgi-bin/texhtml?form=eea.all&amp;controln=303145" TargetMode="External" /><Relationship Id="rId2" Type="http://schemas.openxmlformats.org/officeDocument/2006/relationships/hyperlink" Target="http://nisee.berkeley.edu/cgi-bin/texhtml?form=eea.all&amp;controln=303145" TargetMode="External" /><Relationship Id="rId3" Type="http://schemas.openxmlformats.org/officeDocument/2006/relationships/hyperlink" Target="http://soiltectonics.com/" TargetMode="External" /><Relationship Id="rId4" Type="http://schemas.openxmlformats.org/officeDocument/2006/relationships/hyperlink" Target="http://soiltectonics.com/" TargetMode="External" /><Relationship Id="rId5" Type="http://schemas.openxmlformats.org/officeDocument/2006/relationships/hyperlink" Target="http://www.lettis.com/" TargetMode="External" /><Relationship Id="rId6" Type="http://schemas.openxmlformats.org/officeDocument/2006/relationships/hyperlink" Target="http://www.lettis.com/" TargetMode="External" /><Relationship Id="rId7" Type="http://schemas.openxmlformats.org/officeDocument/2006/relationships/hyperlink" Target="http://nisee.berkeley.edu/cgi-bin/texhtml?form=eea.all&amp;controln=303145" TargetMode="External" /><Relationship Id="rId8" Type="http://schemas.openxmlformats.org/officeDocument/2006/relationships/hyperlink" Target="http://nisee.berkeley.edu/cgi-bin/texhtml?form=eea.all&amp;controln=303145" TargetMode="External" /><Relationship Id="rId9" Type="http://schemas.openxmlformats.org/officeDocument/2006/relationships/hyperlink" Target="http://nisee.berkeley.edu/cgi-bin/texhtml?form=eea.all&amp;controln=303145" TargetMode="External" /><Relationship Id="rId10" Type="http://schemas.openxmlformats.org/officeDocument/2006/relationships/hyperlink" Target="http://soiltectonics.com/" TargetMode="External" /><Relationship Id="rId11" Type="http://schemas.openxmlformats.org/officeDocument/2006/relationships/hyperlink" Target="http://soiltectonics.com/" TargetMode="External" /><Relationship Id="rId12" Type="http://schemas.openxmlformats.org/officeDocument/2006/relationships/hyperlink" Target="http://soiltectonics.com/" TargetMode="External" /><Relationship Id="rId13" Type="http://schemas.openxmlformats.org/officeDocument/2006/relationships/hyperlink" Target="http://soiltectonics.com/" TargetMode="External" /><Relationship Id="rId14" Type="http://schemas.openxmlformats.org/officeDocument/2006/relationships/hyperlink" Target="http://soiltectonics.com/" TargetMode="External" /><Relationship Id="rId15" Type="http://schemas.openxmlformats.org/officeDocument/2006/relationships/hyperlink" Target="http://www.physics.arizona.edu/physics/personnel/staff/ams.html" TargetMode="External" /><Relationship Id="rId16" Type="http://schemas.openxmlformats.org/officeDocument/2006/relationships/hyperlink" Target="http://www.physics.arizona.edu/physics/personnel/staff/ams.html" TargetMode="External" /><Relationship Id="rId17" Type="http://schemas.openxmlformats.org/officeDocument/2006/relationships/hyperlink" Target="http://www.geochronlabs.com/" TargetMode="External" /><Relationship Id="rId18" Type="http://schemas.openxmlformats.org/officeDocument/2006/relationships/hyperlink" Target="http://www.berkeley.edu/" TargetMode="External" /><Relationship Id="rId19" Type="http://schemas.openxmlformats.org/officeDocument/2006/relationships/hyperlink" Target="http://www.bgc.org/" TargetMode="External" /><Relationship Id="rId20" Type="http://schemas.openxmlformats.org/officeDocument/2006/relationships/hyperlink" Target="http://www.usgs.gov/" TargetMode="External" /><Relationship Id="rId21" Type="http://schemas.openxmlformats.org/officeDocument/2006/relationships/hyperlink" Target="http://www.consrv.ca.gov/cgs/" TargetMode="External" /><Relationship Id="rId22" Type="http://schemas.openxmlformats.org/officeDocument/2006/relationships/hyperlink" Target="http://www.lbl.gov/" TargetMode="External" /><Relationship Id="rId23" Type="http://schemas.openxmlformats.org/officeDocument/2006/relationships/hyperlink" Target="http://www.lbl.gov/" TargetMode="External" /><Relationship Id="rId24" Type="http://schemas.openxmlformats.org/officeDocument/2006/relationships/hyperlink" Target="http://www.lbl.gov/" TargetMode="External" /><Relationship Id="rId25" Type="http://schemas.openxmlformats.org/officeDocument/2006/relationships/hyperlink" Target="http://www.usgs.gov/" TargetMode="External" /><Relationship Id="rId26" Type="http://schemas.openxmlformats.org/officeDocument/2006/relationships/hyperlink" Target="http://www.usgs.gov/" TargetMode="External" /><Relationship Id="rId27" Type="http://schemas.openxmlformats.org/officeDocument/2006/relationships/hyperlink" Target="http://www.sfsu.edu/" TargetMode="External" /><Relationship Id="rId28" Type="http://schemas.openxmlformats.org/officeDocument/2006/relationships/hyperlink" Target="http://www.usgs.gov/" TargetMode="External" /><Relationship Id="rId29" Type="http://schemas.openxmlformats.org/officeDocument/2006/relationships/hyperlink" Target="http://www.usgs.gov/" TargetMode="External" /><Relationship Id="rId30" Type="http://schemas.openxmlformats.org/officeDocument/2006/relationships/hyperlink" Target="http://www.radiocarbon.com/" TargetMode="External" /><Relationship Id="rId31" Type="http://schemas.openxmlformats.org/officeDocument/2006/relationships/hyperlink" Target="http://www.radiocarbon.com/" TargetMode="External" /><Relationship Id="rId32" Type="http://schemas.openxmlformats.org/officeDocument/2006/relationships/hyperlink" Target="http://www.radiocarbon.com/" TargetMode="External" /><Relationship Id="rId33" Type="http://schemas.openxmlformats.org/officeDocument/2006/relationships/hyperlink" Target="http://www.radiocarbon.com/" TargetMode="External" /><Relationship Id="rId34" Type="http://schemas.openxmlformats.org/officeDocument/2006/relationships/hyperlink" Target="http://www.calacademy.org/" TargetMode="External" /><Relationship Id="rId35" Type="http://schemas.openxmlformats.org/officeDocument/2006/relationships/hyperlink" Target="http://cams.llnl.gov/" TargetMode="External" /><Relationship Id="rId36" Type="http://schemas.openxmlformats.org/officeDocument/2006/relationships/hyperlink" Target="http://cams.llnl.gov/" TargetMode="External" /><Relationship Id="rId37" Type="http://schemas.openxmlformats.org/officeDocument/2006/relationships/hyperlink" Target="http://cams.llnl.gov/" TargetMode="External" /><Relationship Id="rId38" Type="http://schemas.openxmlformats.org/officeDocument/2006/relationships/hyperlink" Target="http://depts.washington.edu/qil/calib/calib.html" TargetMode="External" /><Relationship Id="rId39" Type="http://schemas.openxmlformats.org/officeDocument/2006/relationships/hyperlink" Target="http://depts.washington.edu/qil/calib/calib.html" TargetMode="External" /><Relationship Id="rId40" Type="http://schemas.openxmlformats.org/officeDocument/2006/relationships/hyperlink" Target="http://depts.washington.edu/qil/calib/calib.html" TargetMode="External" /><Relationship Id="rId41" Type="http://schemas.openxmlformats.org/officeDocument/2006/relationships/hyperlink" Target="http://depts.washington.edu/qil/calib/calib.html" TargetMode="External" /><Relationship Id="rId42" Type="http://schemas.openxmlformats.org/officeDocument/2006/relationships/hyperlink" Target="http://depts.washington.edu/qil/calib/calib.html" TargetMode="External" /><Relationship Id="rId43" Type="http://schemas.openxmlformats.org/officeDocument/2006/relationships/hyperlink" Target="http://depts.washington.edu/qil/calib/calib.html" TargetMode="External" /><Relationship Id="rId44" Type="http://schemas.openxmlformats.org/officeDocument/2006/relationships/hyperlink" Target="http://depts.washington.edu/qil/calib/calib.html" TargetMode="External" /><Relationship Id="rId45" Type="http://schemas.openxmlformats.org/officeDocument/2006/relationships/hyperlink" Target="http://depts.washington.edu/qil/calib/calib.html" TargetMode="External" /><Relationship Id="rId46" Type="http://schemas.openxmlformats.org/officeDocument/2006/relationships/hyperlink" Target="http://depts.washington.edu/qil/calib/calib.html" TargetMode="External" /><Relationship Id="rId47" Type="http://schemas.openxmlformats.org/officeDocument/2006/relationships/hyperlink" Target="http://depts.washington.edu/qil/calib/calib.html" TargetMode="External" /><Relationship Id="rId48" Type="http://schemas.openxmlformats.org/officeDocument/2006/relationships/hyperlink" Target="http://depts.washington.edu/qil/calib/calib.html" TargetMode="External" /><Relationship Id="rId49" Type="http://schemas.openxmlformats.org/officeDocument/2006/relationships/hyperlink" Target="http://depts.washington.edu/qil/calib/calib.html" TargetMode="External" /><Relationship Id="rId50" Type="http://schemas.openxmlformats.org/officeDocument/2006/relationships/hyperlink" Target="http://depts.washington.edu/qil/calib/calib.html" TargetMode="External" /><Relationship Id="rId51" Type="http://schemas.openxmlformats.org/officeDocument/2006/relationships/hyperlink" Target="http://depts.washington.edu/qil/calib/calib.html" TargetMode="External" /><Relationship Id="rId52" Type="http://schemas.openxmlformats.org/officeDocument/2006/relationships/hyperlink" Target="http://depts.washington.edu/qil/calib/calib.html" TargetMode="External" /><Relationship Id="rId53" Type="http://schemas.openxmlformats.org/officeDocument/2006/relationships/hyperlink" Target="http://depts.washington.edu/qil/calib/calib.html" TargetMode="External" /><Relationship Id="rId54" Type="http://schemas.openxmlformats.org/officeDocument/2006/relationships/hyperlink" Target="http://depts.washington.edu/qil/calib/calib.html" TargetMode="External" /><Relationship Id="rId55" Type="http://schemas.openxmlformats.org/officeDocument/2006/relationships/hyperlink" Target="http://cams.llnl.gov/" TargetMode="External" /><Relationship Id="rId56" Type="http://schemas.openxmlformats.org/officeDocument/2006/relationships/hyperlink" Target="http://cams.llnl.gov/" TargetMode="External" /><Relationship Id="rId57" Type="http://schemas.openxmlformats.org/officeDocument/2006/relationships/hyperlink" Target="http://cams.llnl.gov/" TargetMode="External" /><Relationship Id="rId58" Type="http://schemas.openxmlformats.org/officeDocument/2006/relationships/hyperlink" Target="http://cams.llnl.gov/" TargetMode="External" /><Relationship Id="rId59" Type="http://schemas.openxmlformats.org/officeDocument/2006/relationships/comments" Target="../comments2.xml" /><Relationship Id="rId60"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V161"/>
  <sheetViews>
    <sheetView workbookViewId="0" topLeftCell="A1">
      <pane xSplit="1" ySplit="5" topLeftCell="AE6" activePane="bottomRight" state="frozen"/>
      <selection pane="topLeft" activeCell="A1" sqref="A1"/>
      <selection pane="topRight" activeCell="B1" sqref="B1"/>
      <selection pane="bottomLeft" activeCell="A5" sqref="A5"/>
      <selection pane="bottomRight" activeCell="AL6" sqref="AL6"/>
    </sheetView>
  </sheetViews>
  <sheetFormatPr defaultColWidth="9.00390625" defaultRowHeight="12"/>
  <cols>
    <col min="1" max="1" width="9.125" style="52" customWidth="1"/>
    <col min="2" max="2" width="9.75390625" style="14" customWidth="1"/>
    <col min="3" max="3" width="10.00390625" style="51" customWidth="1"/>
    <col min="4" max="4" width="10.00390625" style="2" customWidth="1"/>
    <col min="5" max="5" width="7.125" style="2" customWidth="1"/>
    <col min="6" max="6" width="7.00390625" style="2" customWidth="1"/>
    <col min="7" max="7" width="10.00390625" style="2" customWidth="1"/>
    <col min="8" max="8" width="6.75390625" style="2" customWidth="1"/>
    <col min="9" max="9" width="7.125" style="52" customWidth="1"/>
    <col min="10" max="10" width="16.00390625" style="55" customWidth="1"/>
    <col min="11" max="14" width="7.375" style="2" customWidth="1"/>
    <col min="15" max="15" width="7.25390625" style="52" customWidth="1"/>
    <col min="16" max="16" width="9.00390625" style="2" customWidth="1"/>
    <col min="17" max="18" width="7.875" style="2" customWidth="1"/>
    <col min="19" max="19" width="10.875" style="2" customWidth="1"/>
    <col min="20" max="20" width="10.875" style="14" customWidth="1"/>
    <col min="21" max="21" width="15.125" style="58" customWidth="1"/>
    <col min="22" max="22" width="10.875" style="4" customWidth="1"/>
    <col min="23" max="23" width="9.375" style="4" customWidth="1"/>
    <col min="24" max="24" width="9.00390625" style="2" customWidth="1"/>
    <col min="25" max="25" width="11.875" style="3" customWidth="1"/>
    <col min="26" max="26" width="7.75390625" style="4" customWidth="1"/>
    <col min="27" max="27" width="7.75390625" style="2" customWidth="1"/>
    <col min="28" max="28" width="8.375" style="52" customWidth="1"/>
    <col min="29" max="31" width="10.875" style="4" customWidth="1"/>
    <col min="32" max="32" width="13.875" style="4" customWidth="1"/>
    <col min="33" max="33" width="13.125" style="4" customWidth="1"/>
    <col min="34" max="34" width="10.875" style="2" customWidth="1"/>
    <col min="35" max="35" width="11.25390625" style="2" customWidth="1"/>
    <col min="36" max="36" width="11.375" style="2" customWidth="1"/>
    <col min="37" max="37" width="9.25390625" style="2" customWidth="1"/>
    <col min="38" max="38" width="10.875" style="52" customWidth="1"/>
    <col min="39" max="39" width="19.75390625" style="1" customWidth="1"/>
    <col min="40" max="40" width="15.375" style="1" bestFit="1" customWidth="1"/>
    <col min="41" max="41" width="19.25390625" style="1" customWidth="1"/>
    <col min="42" max="42" width="20.75390625" style="58" customWidth="1"/>
    <col min="43" max="43" width="11.75390625" style="2" customWidth="1"/>
    <col min="44" max="44" width="12.25390625" style="4" customWidth="1"/>
    <col min="45" max="45" width="48.375" style="1" customWidth="1"/>
    <col min="46" max="46" width="15.875" style="4" customWidth="1"/>
    <col min="47" max="47" width="11.375" style="2" customWidth="1"/>
    <col min="48" max="48" width="11.375" style="52" customWidth="1"/>
    <col min="49" max="16384" width="11.375" style="0" customWidth="1"/>
  </cols>
  <sheetData>
    <row r="1" spans="1:48" ht="34.5" customHeight="1">
      <c r="A1" s="153" t="s">
        <v>121</v>
      </c>
      <c r="B1" s="154"/>
      <c r="C1" s="154"/>
      <c r="D1" s="154"/>
      <c r="E1" s="154"/>
      <c r="F1" s="154"/>
      <c r="G1" s="154"/>
      <c r="H1" s="154"/>
      <c r="I1" s="154"/>
      <c r="J1" s="154"/>
      <c r="K1" s="154"/>
      <c r="L1" s="154"/>
      <c r="M1" s="155"/>
      <c r="N1" s="155"/>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7"/>
    </row>
    <row r="2" spans="1:48" s="5" customFormat="1" ht="24.75" customHeight="1" thickBot="1">
      <c r="A2" s="49"/>
      <c r="B2" s="160" t="s">
        <v>55</v>
      </c>
      <c r="C2" s="161"/>
      <c r="D2" s="161"/>
      <c r="E2" s="162">
        <v>36309</v>
      </c>
      <c r="F2" s="161"/>
      <c r="G2" s="161"/>
      <c r="H2" s="163" t="s">
        <v>225</v>
      </c>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9"/>
    </row>
    <row r="3" spans="1:48" s="67" customFormat="1" ht="24.75" customHeight="1" thickBot="1" thickTop="1">
      <c r="A3" s="135" t="s">
        <v>229</v>
      </c>
      <c r="B3" s="152" t="s">
        <v>318</v>
      </c>
      <c r="C3" s="150"/>
      <c r="D3" s="150"/>
      <c r="E3" s="150"/>
      <c r="F3" s="150"/>
      <c r="G3" s="150"/>
      <c r="H3" s="150"/>
      <c r="I3" s="150"/>
      <c r="J3" s="150"/>
      <c r="K3" s="150"/>
      <c r="L3" s="150"/>
      <c r="M3" s="150"/>
      <c r="N3" s="150"/>
      <c r="O3" s="151"/>
      <c r="P3" s="141" t="s">
        <v>316</v>
      </c>
      <c r="Q3" s="150"/>
      <c r="R3" s="150"/>
      <c r="S3" s="150"/>
      <c r="T3" s="150"/>
      <c r="U3" s="151"/>
      <c r="V3" s="63"/>
      <c r="W3" s="63"/>
      <c r="X3" s="64" t="s">
        <v>106</v>
      </c>
      <c r="Y3" s="64"/>
      <c r="Z3" s="63"/>
      <c r="AA3" s="65"/>
      <c r="AB3" s="66"/>
      <c r="AC3" s="138" t="s">
        <v>130</v>
      </c>
      <c r="AD3" s="139"/>
      <c r="AE3" s="139"/>
      <c r="AF3" s="139"/>
      <c r="AG3" s="139"/>
      <c r="AH3" s="139"/>
      <c r="AI3" s="139"/>
      <c r="AJ3" s="139"/>
      <c r="AK3" s="139"/>
      <c r="AL3" s="140"/>
      <c r="AM3" s="141" t="s">
        <v>328</v>
      </c>
      <c r="AN3" s="142"/>
      <c r="AO3" s="142"/>
      <c r="AP3" s="143"/>
      <c r="AQ3" s="141" t="s">
        <v>317</v>
      </c>
      <c r="AR3" s="148"/>
      <c r="AS3" s="148"/>
      <c r="AT3" s="148"/>
      <c r="AU3" s="148"/>
      <c r="AV3" s="149"/>
    </row>
    <row r="4" spans="1:48" s="12" customFormat="1" ht="21.75" customHeight="1" thickTop="1">
      <c r="A4" s="136"/>
      <c r="B4" s="144" t="s">
        <v>303</v>
      </c>
      <c r="C4" s="145"/>
      <c r="D4" s="7"/>
      <c r="E4" s="17" t="s">
        <v>226</v>
      </c>
      <c r="F4" s="11"/>
      <c r="G4" s="7"/>
      <c r="H4" s="17" t="s">
        <v>506</v>
      </c>
      <c r="I4" s="11"/>
      <c r="J4" s="13"/>
      <c r="K4" s="144" t="s">
        <v>170</v>
      </c>
      <c r="L4" s="146"/>
      <c r="M4" s="146"/>
      <c r="N4" s="146"/>
      <c r="O4" s="145"/>
      <c r="P4" s="10"/>
      <c r="Q4" s="7"/>
      <c r="R4" s="7"/>
      <c r="S4" s="7"/>
      <c r="T4" s="15"/>
      <c r="U4" s="59"/>
      <c r="V4" s="8"/>
      <c r="W4" s="8"/>
      <c r="X4" s="7"/>
      <c r="Y4" s="6"/>
      <c r="Z4" s="8"/>
      <c r="AA4" s="7"/>
      <c r="AB4" s="11"/>
      <c r="AC4" s="8"/>
      <c r="AD4" s="8"/>
      <c r="AE4" s="9" t="s">
        <v>131</v>
      </c>
      <c r="AH4" s="133" t="s">
        <v>135</v>
      </c>
      <c r="AI4" s="134"/>
      <c r="AJ4" s="134"/>
      <c r="AK4" s="147"/>
      <c r="AL4" s="17"/>
      <c r="AM4" s="133"/>
      <c r="AN4" s="134"/>
      <c r="AO4" s="101"/>
      <c r="AP4" s="24"/>
      <c r="AQ4" s="7"/>
      <c r="AR4" s="8"/>
      <c r="AS4" s="6"/>
      <c r="AT4" s="8"/>
      <c r="AU4" s="7"/>
      <c r="AV4" s="11"/>
    </row>
    <row r="5" spans="1:48" s="74" customFormat="1" ht="64.5" customHeight="1">
      <c r="A5" s="137"/>
      <c r="B5" s="68" t="s">
        <v>227</v>
      </c>
      <c r="C5" s="69" t="s">
        <v>228</v>
      </c>
      <c r="D5" s="70" t="s">
        <v>505</v>
      </c>
      <c r="E5" s="70" t="s">
        <v>243</v>
      </c>
      <c r="F5" s="70" t="s">
        <v>244</v>
      </c>
      <c r="G5" s="70" t="s">
        <v>505</v>
      </c>
      <c r="H5" s="70" t="s">
        <v>243</v>
      </c>
      <c r="I5" s="71" t="s">
        <v>244</v>
      </c>
      <c r="J5" s="72" t="s">
        <v>246</v>
      </c>
      <c r="K5" s="70" t="s">
        <v>249</v>
      </c>
      <c r="L5" s="70" t="s">
        <v>250</v>
      </c>
      <c r="M5" s="70" t="s">
        <v>251</v>
      </c>
      <c r="N5" s="70" t="s">
        <v>167</v>
      </c>
      <c r="O5" s="71" t="s">
        <v>168</v>
      </c>
      <c r="P5" s="70" t="s">
        <v>140</v>
      </c>
      <c r="Q5" s="70" t="s">
        <v>247</v>
      </c>
      <c r="R5" s="70" t="s">
        <v>248</v>
      </c>
      <c r="S5" s="70" t="s">
        <v>230</v>
      </c>
      <c r="T5" s="68" t="s">
        <v>231</v>
      </c>
      <c r="U5" s="71" t="s">
        <v>162</v>
      </c>
      <c r="V5" s="70" t="s">
        <v>232</v>
      </c>
      <c r="W5" s="70" t="s">
        <v>339</v>
      </c>
      <c r="X5" s="70" t="s">
        <v>233</v>
      </c>
      <c r="Y5" s="70" t="s">
        <v>234</v>
      </c>
      <c r="Z5" s="70" t="s">
        <v>342</v>
      </c>
      <c r="AA5" s="70" t="s">
        <v>343</v>
      </c>
      <c r="AB5" s="71" t="s">
        <v>281</v>
      </c>
      <c r="AC5" s="70" t="s">
        <v>345</v>
      </c>
      <c r="AD5" s="70" t="s">
        <v>126</v>
      </c>
      <c r="AE5" s="70" t="s">
        <v>326</v>
      </c>
      <c r="AF5" s="70" t="s">
        <v>127</v>
      </c>
      <c r="AG5" s="70" t="s">
        <v>128</v>
      </c>
      <c r="AH5" s="70" t="s">
        <v>129</v>
      </c>
      <c r="AI5" s="70" t="s">
        <v>120</v>
      </c>
      <c r="AJ5" s="70" t="s">
        <v>134</v>
      </c>
      <c r="AK5" s="70" t="s">
        <v>194</v>
      </c>
      <c r="AL5" s="71" t="s">
        <v>391</v>
      </c>
      <c r="AM5" s="70" t="s">
        <v>141</v>
      </c>
      <c r="AN5" s="70" t="s">
        <v>297</v>
      </c>
      <c r="AO5" s="70" t="s">
        <v>493</v>
      </c>
      <c r="AP5" s="73" t="s">
        <v>236</v>
      </c>
      <c r="AQ5" s="70" t="s">
        <v>472</v>
      </c>
      <c r="AR5" s="70" t="s">
        <v>346</v>
      </c>
      <c r="AS5" s="70" t="s">
        <v>340</v>
      </c>
      <c r="AT5" s="70" t="s">
        <v>344</v>
      </c>
      <c r="AU5" s="70" t="s">
        <v>298</v>
      </c>
      <c r="AV5" s="71" t="s">
        <v>245</v>
      </c>
    </row>
    <row r="6" spans="1:48" s="28" customFormat="1" ht="64.5" customHeight="1">
      <c r="A6" s="50">
        <v>1</v>
      </c>
      <c r="B6" s="18"/>
      <c r="C6" s="50"/>
      <c r="D6" s="18"/>
      <c r="E6" s="18"/>
      <c r="F6" s="18"/>
      <c r="G6" s="18"/>
      <c r="H6" s="18"/>
      <c r="I6" s="50"/>
      <c r="J6" s="56"/>
      <c r="K6" s="18"/>
      <c r="L6" s="18"/>
      <c r="M6" s="18"/>
      <c r="N6" s="18"/>
      <c r="O6" s="50"/>
      <c r="P6" s="18"/>
      <c r="Q6" s="18"/>
      <c r="R6" s="18"/>
      <c r="S6" s="18"/>
      <c r="T6" s="18"/>
      <c r="U6" s="60"/>
      <c r="V6" s="18"/>
      <c r="W6" s="18"/>
      <c r="X6" s="18"/>
      <c r="Y6" s="42"/>
      <c r="Z6" s="18"/>
      <c r="AA6" s="18"/>
      <c r="AB6" s="50"/>
      <c r="AC6" s="18"/>
      <c r="AD6" s="18"/>
      <c r="AE6" s="18"/>
      <c r="AF6" s="18"/>
      <c r="AG6" s="18"/>
      <c r="AH6" s="26"/>
      <c r="AI6" s="18"/>
      <c r="AJ6" s="18"/>
      <c r="AK6" s="18"/>
      <c r="AL6" s="61"/>
      <c r="AM6" s="25"/>
      <c r="AN6" s="25"/>
      <c r="AO6" s="25"/>
      <c r="AP6" s="60"/>
      <c r="AQ6" s="18"/>
      <c r="AR6" s="18"/>
      <c r="AS6" s="25"/>
      <c r="AT6" s="18"/>
      <c r="AU6" s="27"/>
      <c r="AV6" s="50"/>
    </row>
    <row r="7" spans="1:48" s="29" customFormat="1" ht="64.5" customHeight="1">
      <c r="A7" s="51">
        <v>2</v>
      </c>
      <c r="B7" s="14"/>
      <c r="C7" s="51"/>
      <c r="D7" s="14"/>
      <c r="E7" s="14"/>
      <c r="F7" s="14"/>
      <c r="G7" s="14"/>
      <c r="H7" s="14"/>
      <c r="I7" s="51"/>
      <c r="J7" s="57"/>
      <c r="K7" s="14"/>
      <c r="L7" s="14"/>
      <c r="M7" s="14"/>
      <c r="N7" s="14"/>
      <c r="O7" s="51"/>
      <c r="P7" s="14"/>
      <c r="Q7" s="14"/>
      <c r="R7" s="14"/>
      <c r="S7" s="18"/>
      <c r="T7" s="18"/>
      <c r="U7" s="60"/>
      <c r="V7" s="18"/>
      <c r="W7" s="18"/>
      <c r="X7" s="14"/>
      <c r="Y7" s="42"/>
      <c r="Z7" s="18"/>
      <c r="AA7" s="14"/>
      <c r="AB7" s="51"/>
      <c r="AC7" s="18"/>
      <c r="AD7" s="18"/>
      <c r="AE7" s="18"/>
      <c r="AF7" s="18"/>
      <c r="AG7" s="18"/>
      <c r="AH7" s="14"/>
      <c r="AI7" s="14"/>
      <c r="AJ7" s="14"/>
      <c r="AK7" s="14"/>
      <c r="AL7" s="51"/>
      <c r="AM7" s="25"/>
      <c r="AN7" s="25"/>
      <c r="AO7" s="25"/>
      <c r="AP7" s="60"/>
      <c r="AQ7" s="14"/>
      <c r="AR7" s="18"/>
      <c r="AS7" s="25"/>
      <c r="AT7" s="18"/>
      <c r="AU7" s="27"/>
      <c r="AV7" s="50"/>
    </row>
    <row r="8" spans="1:48" ht="64.5" customHeight="1">
      <c r="A8" s="52">
        <v>3</v>
      </c>
      <c r="R8" s="14"/>
      <c r="S8" s="14"/>
      <c r="U8" s="60"/>
      <c r="V8" s="18"/>
      <c r="W8" s="18"/>
      <c r="X8" s="14"/>
      <c r="Y8" s="42"/>
      <c r="Z8" s="18"/>
      <c r="AA8" s="14"/>
      <c r="AB8" s="51"/>
      <c r="AC8" s="18"/>
      <c r="AD8" s="18"/>
      <c r="AE8" s="26"/>
      <c r="AF8" s="18"/>
      <c r="AG8" s="18"/>
      <c r="AH8" s="14"/>
      <c r="AI8" s="30"/>
      <c r="AJ8" s="30"/>
      <c r="AK8" s="14"/>
      <c r="AL8" s="51"/>
      <c r="AM8" s="25"/>
      <c r="AN8" s="25"/>
      <c r="AO8" s="25"/>
      <c r="AP8" s="60"/>
      <c r="AQ8" s="14"/>
      <c r="AR8" s="23"/>
      <c r="AS8" s="44"/>
      <c r="AT8" s="23"/>
      <c r="AU8" s="27"/>
      <c r="AV8" s="50"/>
    </row>
    <row r="9" spans="1:48" ht="64.5" customHeight="1">
      <c r="A9" s="52">
        <v>4</v>
      </c>
      <c r="R9" s="14"/>
      <c r="S9" s="14"/>
      <c r="U9" s="60"/>
      <c r="V9" s="18"/>
      <c r="W9" s="18"/>
      <c r="X9" s="14"/>
      <c r="Y9" s="42"/>
      <c r="Z9" s="18"/>
      <c r="AA9" s="14"/>
      <c r="AB9" s="51"/>
      <c r="AC9" s="18"/>
      <c r="AD9" s="18"/>
      <c r="AE9" s="26"/>
      <c r="AF9" s="18"/>
      <c r="AG9" s="18"/>
      <c r="AH9" s="14"/>
      <c r="AI9" s="30"/>
      <c r="AJ9" s="30"/>
      <c r="AK9" s="14"/>
      <c r="AL9" s="51"/>
      <c r="AM9" s="25"/>
      <c r="AN9" s="25"/>
      <c r="AO9" s="25"/>
      <c r="AP9" s="60"/>
      <c r="AQ9" s="14"/>
      <c r="AR9" s="23"/>
      <c r="AS9" s="44"/>
      <c r="AT9" s="23"/>
      <c r="AU9" s="27"/>
      <c r="AV9" s="50"/>
    </row>
    <row r="10" spans="1:48" ht="64.5" customHeight="1">
      <c r="A10" s="52">
        <v>5</v>
      </c>
      <c r="R10" s="14"/>
      <c r="S10" s="14"/>
      <c r="U10" s="60"/>
      <c r="V10" s="18"/>
      <c r="W10" s="18"/>
      <c r="X10" s="14"/>
      <c r="Y10" s="42"/>
      <c r="Z10" s="18"/>
      <c r="AA10" s="14"/>
      <c r="AB10" s="51"/>
      <c r="AC10" s="18"/>
      <c r="AD10" s="18"/>
      <c r="AE10" s="26"/>
      <c r="AF10" s="18"/>
      <c r="AG10" s="18"/>
      <c r="AH10" s="14"/>
      <c r="AI10" s="30"/>
      <c r="AJ10" s="30"/>
      <c r="AK10" s="14"/>
      <c r="AL10" s="51"/>
      <c r="AM10" s="25"/>
      <c r="AN10" s="25"/>
      <c r="AO10" s="25"/>
      <c r="AP10" s="60"/>
      <c r="AQ10" s="14"/>
      <c r="AR10" s="23"/>
      <c r="AS10" s="44"/>
      <c r="AT10" s="23"/>
      <c r="AU10" s="27"/>
      <c r="AV10" s="50"/>
    </row>
    <row r="11" spans="1:48" ht="64.5" customHeight="1">
      <c r="A11" s="52">
        <v>6</v>
      </c>
      <c r="R11" s="14"/>
      <c r="S11" s="14"/>
      <c r="U11" s="60"/>
      <c r="V11" s="18"/>
      <c r="W11" s="18"/>
      <c r="X11" s="14"/>
      <c r="Y11" s="42"/>
      <c r="Z11" s="18"/>
      <c r="AA11" s="14"/>
      <c r="AB11" s="51"/>
      <c r="AC11" s="18"/>
      <c r="AD11" s="18"/>
      <c r="AE11" s="26"/>
      <c r="AF11" s="18"/>
      <c r="AG11" s="18"/>
      <c r="AH11" s="14"/>
      <c r="AI11" s="30"/>
      <c r="AJ11" s="30"/>
      <c r="AK11" s="14"/>
      <c r="AL11" s="51"/>
      <c r="AM11" s="25"/>
      <c r="AN11" s="25"/>
      <c r="AO11" s="25"/>
      <c r="AP11" s="60"/>
      <c r="AQ11" s="14"/>
      <c r="AR11" s="23"/>
      <c r="AS11" s="44"/>
      <c r="AT11" s="23"/>
      <c r="AU11" s="27"/>
      <c r="AV11" s="50"/>
    </row>
    <row r="12" spans="1:48" ht="64.5" customHeight="1">
      <c r="A12" s="52">
        <v>7</v>
      </c>
      <c r="R12" s="14"/>
      <c r="S12" s="14"/>
      <c r="U12" s="60"/>
      <c r="V12" s="18"/>
      <c r="W12" s="18"/>
      <c r="X12" s="14"/>
      <c r="Y12" s="42"/>
      <c r="Z12" s="18"/>
      <c r="AA12" s="14"/>
      <c r="AB12" s="51"/>
      <c r="AC12" s="18"/>
      <c r="AD12" s="18"/>
      <c r="AE12" s="26"/>
      <c r="AF12" s="18"/>
      <c r="AG12" s="18"/>
      <c r="AH12" s="14"/>
      <c r="AI12" s="30"/>
      <c r="AJ12" s="30"/>
      <c r="AK12" s="14"/>
      <c r="AL12" s="51"/>
      <c r="AM12" s="25"/>
      <c r="AN12" s="25"/>
      <c r="AO12" s="25"/>
      <c r="AP12" s="60"/>
      <c r="AQ12" s="14"/>
      <c r="AR12" s="23"/>
      <c r="AS12" s="44"/>
      <c r="AT12" s="23"/>
      <c r="AU12" s="27"/>
      <c r="AV12" s="50"/>
    </row>
    <row r="13" spans="1:48" ht="64.5" customHeight="1">
      <c r="A13" s="52">
        <v>8</v>
      </c>
      <c r="R13" s="14"/>
      <c r="S13" s="14"/>
      <c r="U13" s="60"/>
      <c r="V13" s="18"/>
      <c r="W13" s="18"/>
      <c r="X13" s="14"/>
      <c r="Y13" s="42"/>
      <c r="Z13" s="18"/>
      <c r="AA13" s="14"/>
      <c r="AB13" s="51"/>
      <c r="AC13" s="18"/>
      <c r="AD13" s="18"/>
      <c r="AE13" s="26"/>
      <c r="AF13" s="18"/>
      <c r="AG13" s="18"/>
      <c r="AH13" s="14"/>
      <c r="AI13" s="30"/>
      <c r="AJ13" s="30"/>
      <c r="AK13" s="14"/>
      <c r="AL13" s="51"/>
      <c r="AM13" s="25"/>
      <c r="AN13" s="25"/>
      <c r="AO13" s="25"/>
      <c r="AP13" s="60"/>
      <c r="AQ13" s="14"/>
      <c r="AR13" s="23"/>
      <c r="AS13" s="44"/>
      <c r="AT13" s="23"/>
      <c r="AU13" s="27"/>
      <c r="AV13" s="50"/>
    </row>
    <row r="14" spans="18:48" ht="64.5" customHeight="1">
      <c r="R14" s="14"/>
      <c r="S14" s="14"/>
      <c r="U14" s="60"/>
      <c r="V14" s="18"/>
      <c r="W14" s="18"/>
      <c r="X14" s="14"/>
      <c r="Y14" s="42"/>
      <c r="Z14" s="18"/>
      <c r="AA14" s="14"/>
      <c r="AB14" s="51"/>
      <c r="AC14" s="18"/>
      <c r="AD14" s="18"/>
      <c r="AE14" s="26"/>
      <c r="AF14" s="18"/>
      <c r="AG14" s="18"/>
      <c r="AH14" s="14"/>
      <c r="AI14" s="30"/>
      <c r="AJ14" s="30"/>
      <c r="AK14" s="14"/>
      <c r="AL14" s="51"/>
      <c r="AM14" s="25"/>
      <c r="AN14" s="25"/>
      <c r="AO14" s="25"/>
      <c r="AP14" s="60"/>
      <c r="AQ14" s="14"/>
      <c r="AR14" s="23"/>
      <c r="AS14" s="44"/>
      <c r="AT14" s="23"/>
      <c r="AU14" s="27"/>
      <c r="AV14" s="50"/>
    </row>
    <row r="15" spans="18:48" ht="64.5" customHeight="1">
      <c r="R15" s="14"/>
      <c r="S15" s="14"/>
      <c r="U15" s="60"/>
      <c r="V15" s="18"/>
      <c r="W15" s="18"/>
      <c r="X15" s="14"/>
      <c r="Y15" s="42"/>
      <c r="Z15" s="18"/>
      <c r="AA15" s="14"/>
      <c r="AB15" s="51"/>
      <c r="AC15" s="18"/>
      <c r="AD15" s="18"/>
      <c r="AE15" s="26"/>
      <c r="AF15" s="18"/>
      <c r="AG15" s="18"/>
      <c r="AH15" s="14"/>
      <c r="AI15" s="30"/>
      <c r="AJ15" s="30"/>
      <c r="AK15" s="14"/>
      <c r="AL15" s="51"/>
      <c r="AM15" s="25"/>
      <c r="AN15" s="25"/>
      <c r="AO15" s="25"/>
      <c r="AP15" s="60"/>
      <c r="AQ15" s="14"/>
      <c r="AR15" s="23"/>
      <c r="AS15" s="44"/>
      <c r="AT15" s="23"/>
      <c r="AU15" s="27"/>
      <c r="AV15" s="50"/>
    </row>
    <row r="16" spans="18:48" ht="64.5" customHeight="1">
      <c r="R16" s="14"/>
      <c r="S16" s="14"/>
      <c r="U16" s="60"/>
      <c r="V16" s="18"/>
      <c r="W16" s="18"/>
      <c r="X16" s="14"/>
      <c r="Y16" s="42"/>
      <c r="Z16" s="18"/>
      <c r="AA16" s="14"/>
      <c r="AB16" s="51"/>
      <c r="AC16" s="18"/>
      <c r="AD16" s="18"/>
      <c r="AE16" s="26"/>
      <c r="AF16" s="18"/>
      <c r="AG16" s="18"/>
      <c r="AH16" s="14"/>
      <c r="AI16" s="30"/>
      <c r="AJ16" s="30"/>
      <c r="AK16" s="14"/>
      <c r="AL16" s="51"/>
      <c r="AM16" s="25"/>
      <c r="AN16" s="25"/>
      <c r="AO16" s="25"/>
      <c r="AP16" s="60"/>
      <c r="AQ16" s="14"/>
      <c r="AR16" s="23"/>
      <c r="AS16" s="44"/>
      <c r="AT16" s="23"/>
      <c r="AU16" s="27"/>
      <c r="AV16" s="50"/>
    </row>
    <row r="17" spans="18:48" ht="64.5" customHeight="1">
      <c r="R17" s="14"/>
      <c r="S17" s="14"/>
      <c r="U17" s="60"/>
      <c r="V17" s="18"/>
      <c r="W17" s="18"/>
      <c r="X17" s="14"/>
      <c r="Y17" s="42"/>
      <c r="Z17" s="18"/>
      <c r="AA17" s="14"/>
      <c r="AB17" s="51"/>
      <c r="AC17" s="18"/>
      <c r="AD17" s="18"/>
      <c r="AE17" s="26"/>
      <c r="AF17" s="18"/>
      <c r="AG17" s="18"/>
      <c r="AH17" s="14"/>
      <c r="AI17" s="30"/>
      <c r="AJ17" s="30"/>
      <c r="AK17" s="14"/>
      <c r="AL17" s="51"/>
      <c r="AM17" s="25"/>
      <c r="AN17" s="25"/>
      <c r="AO17" s="25"/>
      <c r="AP17" s="60"/>
      <c r="AQ17" s="14"/>
      <c r="AR17" s="23"/>
      <c r="AS17" s="44"/>
      <c r="AT17" s="23"/>
      <c r="AU17" s="27"/>
      <c r="AV17" s="50"/>
    </row>
    <row r="18" spans="18:48" ht="64.5" customHeight="1">
      <c r="R18" s="14"/>
      <c r="S18" s="14"/>
      <c r="U18" s="60"/>
      <c r="V18" s="18"/>
      <c r="W18" s="18"/>
      <c r="X18" s="14"/>
      <c r="Y18" s="42"/>
      <c r="Z18" s="18"/>
      <c r="AA18" s="14"/>
      <c r="AB18" s="51"/>
      <c r="AC18" s="18"/>
      <c r="AD18" s="18"/>
      <c r="AE18" s="26"/>
      <c r="AF18" s="18"/>
      <c r="AG18" s="18"/>
      <c r="AH18" s="14"/>
      <c r="AI18" s="30"/>
      <c r="AJ18" s="30"/>
      <c r="AK18" s="14"/>
      <c r="AL18" s="51"/>
      <c r="AM18" s="25"/>
      <c r="AN18" s="25"/>
      <c r="AO18" s="25"/>
      <c r="AP18" s="60"/>
      <c r="AQ18" s="14"/>
      <c r="AR18" s="23"/>
      <c r="AS18" s="44"/>
      <c r="AT18" s="23"/>
      <c r="AU18" s="27"/>
      <c r="AV18" s="50"/>
    </row>
    <row r="19" spans="18:48" ht="64.5" customHeight="1">
      <c r="R19" s="14"/>
      <c r="S19" s="14"/>
      <c r="U19" s="60"/>
      <c r="V19" s="18"/>
      <c r="W19" s="18"/>
      <c r="X19" s="14"/>
      <c r="Y19" s="42"/>
      <c r="Z19" s="18"/>
      <c r="AA19" s="14"/>
      <c r="AB19" s="51"/>
      <c r="AC19" s="18"/>
      <c r="AD19" s="18"/>
      <c r="AE19" s="26"/>
      <c r="AF19" s="18"/>
      <c r="AG19" s="18"/>
      <c r="AH19" s="14"/>
      <c r="AI19" s="30"/>
      <c r="AJ19" s="30"/>
      <c r="AK19" s="14"/>
      <c r="AL19" s="51"/>
      <c r="AM19" s="25"/>
      <c r="AN19" s="25"/>
      <c r="AO19" s="25"/>
      <c r="AP19" s="60"/>
      <c r="AQ19" s="14"/>
      <c r="AR19" s="23"/>
      <c r="AS19" s="44"/>
      <c r="AT19" s="23"/>
      <c r="AU19" s="27"/>
      <c r="AV19" s="50"/>
    </row>
    <row r="20" spans="18:48" ht="64.5" customHeight="1">
      <c r="R20" s="14"/>
      <c r="S20" s="14"/>
      <c r="U20" s="60"/>
      <c r="V20" s="18"/>
      <c r="W20" s="18"/>
      <c r="X20" s="14"/>
      <c r="Y20" s="42"/>
      <c r="Z20" s="18"/>
      <c r="AA20" s="14"/>
      <c r="AB20" s="51"/>
      <c r="AC20" s="18"/>
      <c r="AD20" s="18"/>
      <c r="AE20" s="26"/>
      <c r="AF20" s="18"/>
      <c r="AG20" s="18"/>
      <c r="AH20" s="14"/>
      <c r="AI20" s="30"/>
      <c r="AJ20" s="30"/>
      <c r="AK20" s="14"/>
      <c r="AL20" s="51"/>
      <c r="AM20" s="25"/>
      <c r="AN20" s="25"/>
      <c r="AO20" s="25"/>
      <c r="AP20" s="60"/>
      <c r="AQ20" s="14"/>
      <c r="AR20" s="23"/>
      <c r="AS20" s="44"/>
      <c r="AT20" s="23"/>
      <c r="AU20" s="27"/>
      <c r="AV20" s="50"/>
    </row>
    <row r="21" spans="18:48" ht="64.5" customHeight="1">
      <c r="R21" s="14"/>
      <c r="S21" s="14"/>
      <c r="U21" s="60"/>
      <c r="V21" s="18"/>
      <c r="W21" s="18"/>
      <c r="X21" s="14"/>
      <c r="Y21" s="42"/>
      <c r="Z21" s="18"/>
      <c r="AA21" s="14"/>
      <c r="AB21" s="51"/>
      <c r="AC21" s="18"/>
      <c r="AD21" s="18"/>
      <c r="AE21" s="26"/>
      <c r="AF21" s="18"/>
      <c r="AG21" s="18"/>
      <c r="AH21" s="14"/>
      <c r="AI21" s="30"/>
      <c r="AJ21" s="30"/>
      <c r="AK21" s="14"/>
      <c r="AL21" s="51"/>
      <c r="AM21" s="25"/>
      <c r="AN21" s="25"/>
      <c r="AO21" s="25"/>
      <c r="AP21" s="60"/>
      <c r="AQ21" s="14"/>
      <c r="AR21" s="23"/>
      <c r="AS21" s="44"/>
      <c r="AT21" s="23"/>
      <c r="AU21" s="27"/>
      <c r="AV21" s="50"/>
    </row>
    <row r="22" spans="18:48" ht="64.5" customHeight="1">
      <c r="R22" s="14"/>
      <c r="S22" s="14"/>
      <c r="U22" s="60"/>
      <c r="V22" s="18"/>
      <c r="W22" s="18"/>
      <c r="X22" s="14"/>
      <c r="Y22" s="42"/>
      <c r="Z22" s="18"/>
      <c r="AA22" s="14"/>
      <c r="AB22" s="51"/>
      <c r="AC22" s="18"/>
      <c r="AD22" s="18"/>
      <c r="AE22" s="26"/>
      <c r="AF22" s="18"/>
      <c r="AG22" s="18"/>
      <c r="AH22" s="14"/>
      <c r="AI22" s="30"/>
      <c r="AJ22" s="30"/>
      <c r="AK22" s="14"/>
      <c r="AL22" s="51"/>
      <c r="AM22" s="25"/>
      <c r="AN22" s="25"/>
      <c r="AO22" s="25"/>
      <c r="AP22" s="60"/>
      <c r="AQ22" s="14"/>
      <c r="AR22" s="23"/>
      <c r="AS22" s="44"/>
      <c r="AT22" s="23"/>
      <c r="AU22" s="27"/>
      <c r="AV22" s="50"/>
    </row>
    <row r="23" spans="18:48" ht="64.5" customHeight="1">
      <c r="R23" s="14"/>
      <c r="S23" s="14"/>
      <c r="U23" s="60"/>
      <c r="V23" s="18"/>
      <c r="W23" s="18"/>
      <c r="X23" s="14"/>
      <c r="Y23" s="42"/>
      <c r="Z23" s="18"/>
      <c r="AA23" s="14"/>
      <c r="AB23" s="51"/>
      <c r="AC23" s="18"/>
      <c r="AD23" s="18"/>
      <c r="AE23" s="26"/>
      <c r="AF23" s="18"/>
      <c r="AG23" s="18"/>
      <c r="AH23" s="14"/>
      <c r="AI23" s="30"/>
      <c r="AJ23" s="30"/>
      <c r="AK23" s="14"/>
      <c r="AL23" s="51"/>
      <c r="AM23" s="25"/>
      <c r="AN23" s="25"/>
      <c r="AO23" s="25"/>
      <c r="AP23" s="60"/>
      <c r="AQ23" s="14"/>
      <c r="AR23" s="23"/>
      <c r="AS23" s="44"/>
      <c r="AT23" s="23"/>
      <c r="AU23" s="27"/>
      <c r="AV23" s="50"/>
    </row>
    <row r="24" spans="18:48" ht="64.5" customHeight="1">
      <c r="R24" s="14"/>
      <c r="S24" s="14"/>
      <c r="U24" s="60"/>
      <c r="V24" s="18"/>
      <c r="W24" s="18"/>
      <c r="X24" s="14"/>
      <c r="Y24" s="42"/>
      <c r="Z24" s="18"/>
      <c r="AA24" s="14"/>
      <c r="AB24" s="51"/>
      <c r="AC24" s="18"/>
      <c r="AD24" s="18"/>
      <c r="AE24" s="26"/>
      <c r="AF24" s="18"/>
      <c r="AG24" s="18"/>
      <c r="AH24" s="14"/>
      <c r="AI24" s="30"/>
      <c r="AJ24" s="30"/>
      <c r="AK24" s="14"/>
      <c r="AL24" s="51"/>
      <c r="AM24" s="25"/>
      <c r="AN24" s="25"/>
      <c r="AO24" s="25"/>
      <c r="AP24" s="60"/>
      <c r="AQ24" s="14"/>
      <c r="AR24" s="23"/>
      <c r="AS24" s="44"/>
      <c r="AT24" s="23"/>
      <c r="AU24" s="27"/>
      <c r="AV24" s="50"/>
    </row>
    <row r="25" spans="18:48" ht="64.5" customHeight="1">
      <c r="R25" s="14"/>
      <c r="S25" s="14"/>
      <c r="U25" s="60"/>
      <c r="V25" s="18"/>
      <c r="W25" s="18"/>
      <c r="X25" s="14"/>
      <c r="Y25" s="42"/>
      <c r="Z25" s="18"/>
      <c r="AA25" s="14"/>
      <c r="AB25" s="51"/>
      <c r="AC25" s="18"/>
      <c r="AD25" s="18"/>
      <c r="AE25" s="26"/>
      <c r="AF25" s="18"/>
      <c r="AG25" s="18"/>
      <c r="AH25" s="14"/>
      <c r="AI25" s="30"/>
      <c r="AJ25" s="30"/>
      <c r="AK25" s="14"/>
      <c r="AL25" s="51"/>
      <c r="AM25" s="25"/>
      <c r="AN25" s="25"/>
      <c r="AO25" s="25"/>
      <c r="AP25" s="60"/>
      <c r="AQ25" s="14"/>
      <c r="AR25" s="23"/>
      <c r="AS25" s="44"/>
      <c r="AT25" s="23"/>
      <c r="AU25" s="27"/>
      <c r="AV25" s="50"/>
    </row>
    <row r="26" spans="18:48" ht="64.5" customHeight="1">
      <c r="R26" s="14"/>
      <c r="S26" s="14"/>
      <c r="U26" s="60"/>
      <c r="V26" s="18"/>
      <c r="W26" s="18"/>
      <c r="X26" s="14"/>
      <c r="Y26" s="42"/>
      <c r="Z26" s="18"/>
      <c r="AA26" s="14"/>
      <c r="AB26" s="51"/>
      <c r="AC26" s="18"/>
      <c r="AD26" s="18"/>
      <c r="AE26" s="26"/>
      <c r="AF26" s="18"/>
      <c r="AG26" s="18"/>
      <c r="AH26" s="14"/>
      <c r="AI26" s="30"/>
      <c r="AJ26" s="30"/>
      <c r="AK26" s="14"/>
      <c r="AL26" s="51"/>
      <c r="AM26" s="25"/>
      <c r="AN26" s="25"/>
      <c r="AO26" s="25"/>
      <c r="AP26" s="60"/>
      <c r="AQ26" s="14"/>
      <c r="AR26" s="23"/>
      <c r="AS26" s="44"/>
      <c r="AT26" s="23"/>
      <c r="AU26" s="27"/>
      <c r="AV26" s="50"/>
    </row>
    <row r="27" spans="18:48" ht="64.5" customHeight="1">
      <c r="R27" s="14"/>
      <c r="S27" s="14"/>
      <c r="U27" s="60"/>
      <c r="V27" s="18"/>
      <c r="W27" s="18"/>
      <c r="X27" s="14"/>
      <c r="Y27" s="42"/>
      <c r="Z27" s="18"/>
      <c r="AA27" s="14"/>
      <c r="AB27" s="51"/>
      <c r="AC27" s="18"/>
      <c r="AD27" s="18"/>
      <c r="AE27" s="26"/>
      <c r="AF27" s="18"/>
      <c r="AG27" s="18"/>
      <c r="AH27" s="14"/>
      <c r="AI27" s="30"/>
      <c r="AJ27" s="30"/>
      <c r="AK27" s="14"/>
      <c r="AL27" s="51"/>
      <c r="AM27" s="25"/>
      <c r="AN27" s="25"/>
      <c r="AO27" s="25"/>
      <c r="AP27" s="60"/>
      <c r="AQ27" s="14"/>
      <c r="AR27" s="23"/>
      <c r="AS27" s="44"/>
      <c r="AT27" s="23"/>
      <c r="AU27" s="27"/>
      <c r="AV27" s="50"/>
    </row>
    <row r="28" spans="18:48" ht="64.5" customHeight="1">
      <c r="R28" s="14"/>
      <c r="S28" s="14"/>
      <c r="U28" s="60"/>
      <c r="V28" s="18"/>
      <c r="W28" s="18"/>
      <c r="X28" s="14"/>
      <c r="Y28" s="42"/>
      <c r="Z28" s="18"/>
      <c r="AA28" s="14"/>
      <c r="AB28" s="51"/>
      <c r="AC28" s="18"/>
      <c r="AD28" s="18"/>
      <c r="AE28" s="26"/>
      <c r="AF28" s="18"/>
      <c r="AG28" s="18"/>
      <c r="AH28" s="14"/>
      <c r="AI28" s="30"/>
      <c r="AJ28" s="30"/>
      <c r="AK28" s="14"/>
      <c r="AL28" s="51"/>
      <c r="AM28" s="25"/>
      <c r="AN28" s="25"/>
      <c r="AO28" s="25"/>
      <c r="AP28" s="60"/>
      <c r="AQ28" s="14"/>
      <c r="AR28" s="23"/>
      <c r="AS28" s="44"/>
      <c r="AT28" s="23"/>
      <c r="AU28" s="27"/>
      <c r="AV28" s="50"/>
    </row>
    <row r="29" spans="18:48" ht="64.5" customHeight="1">
      <c r="R29" s="14"/>
      <c r="S29" s="14"/>
      <c r="U29" s="60"/>
      <c r="V29" s="18"/>
      <c r="W29" s="18"/>
      <c r="X29" s="14"/>
      <c r="Y29" s="42"/>
      <c r="Z29" s="18"/>
      <c r="AA29" s="14"/>
      <c r="AB29" s="51"/>
      <c r="AC29" s="18"/>
      <c r="AD29" s="18"/>
      <c r="AE29" s="18"/>
      <c r="AF29" s="26"/>
      <c r="AG29" s="26"/>
      <c r="AH29" s="30"/>
      <c r="AI29" s="14"/>
      <c r="AJ29" s="14"/>
      <c r="AK29" s="14"/>
      <c r="AL29" s="62"/>
      <c r="AM29" s="25"/>
      <c r="AN29" s="25"/>
      <c r="AO29" s="25"/>
      <c r="AP29" s="60"/>
      <c r="AQ29" s="14"/>
      <c r="AR29" s="23"/>
      <c r="AS29" s="25"/>
      <c r="AT29" s="18"/>
      <c r="AU29" s="27"/>
      <c r="AV29" s="50"/>
    </row>
    <row r="30" spans="18:48" ht="64.5" customHeight="1">
      <c r="R30" s="14"/>
      <c r="S30" s="14"/>
      <c r="U30" s="60"/>
      <c r="V30" s="18"/>
      <c r="W30" s="18"/>
      <c r="X30" s="14"/>
      <c r="Y30" s="42"/>
      <c r="Z30" s="18"/>
      <c r="AA30" s="14"/>
      <c r="AB30" s="51"/>
      <c r="AC30" s="18"/>
      <c r="AD30" s="18"/>
      <c r="AE30" s="18"/>
      <c r="AF30" s="26"/>
      <c r="AG30" s="26"/>
      <c r="AH30" s="30"/>
      <c r="AI30" s="14"/>
      <c r="AJ30" s="14"/>
      <c r="AK30" s="14"/>
      <c r="AL30" s="62"/>
      <c r="AM30" s="25"/>
      <c r="AN30" s="25"/>
      <c r="AO30" s="25"/>
      <c r="AP30" s="60"/>
      <c r="AQ30" s="14"/>
      <c r="AR30" s="23"/>
      <c r="AS30" s="25"/>
      <c r="AT30" s="18"/>
      <c r="AU30" s="27"/>
      <c r="AV30" s="50"/>
    </row>
    <row r="31" spans="18:48" ht="64.5" customHeight="1">
      <c r="R31" s="14"/>
      <c r="S31" s="14"/>
      <c r="U31" s="60"/>
      <c r="V31" s="18"/>
      <c r="W31" s="18"/>
      <c r="X31" s="14"/>
      <c r="Y31" s="42"/>
      <c r="Z31" s="18"/>
      <c r="AA31" s="14"/>
      <c r="AB31" s="51"/>
      <c r="AC31" s="18"/>
      <c r="AD31" s="18"/>
      <c r="AE31" s="18"/>
      <c r="AF31" s="26"/>
      <c r="AG31" s="26"/>
      <c r="AH31" s="30"/>
      <c r="AI31" s="14"/>
      <c r="AJ31" s="14"/>
      <c r="AK31" s="14"/>
      <c r="AL31" s="62"/>
      <c r="AM31" s="25"/>
      <c r="AN31" s="25"/>
      <c r="AO31" s="25"/>
      <c r="AP31" s="60"/>
      <c r="AQ31" s="14"/>
      <c r="AR31" s="23"/>
      <c r="AS31" s="25"/>
      <c r="AT31" s="18"/>
      <c r="AU31" s="27"/>
      <c r="AV31" s="50"/>
    </row>
    <row r="32" spans="18:48" ht="64.5" customHeight="1">
      <c r="R32" s="14"/>
      <c r="S32" s="14"/>
      <c r="U32" s="60"/>
      <c r="V32" s="18"/>
      <c r="W32" s="18"/>
      <c r="X32" s="14"/>
      <c r="Y32" s="42"/>
      <c r="Z32" s="18"/>
      <c r="AA32" s="14"/>
      <c r="AB32" s="51"/>
      <c r="AC32" s="18"/>
      <c r="AD32" s="18"/>
      <c r="AE32" s="18"/>
      <c r="AF32" s="26"/>
      <c r="AG32" s="26"/>
      <c r="AH32" s="30"/>
      <c r="AI32" s="14"/>
      <c r="AJ32" s="14"/>
      <c r="AK32" s="14"/>
      <c r="AL32" s="62"/>
      <c r="AM32" s="25"/>
      <c r="AN32" s="25"/>
      <c r="AO32" s="25"/>
      <c r="AP32" s="60"/>
      <c r="AQ32" s="14"/>
      <c r="AR32" s="23"/>
      <c r="AS32" s="25"/>
      <c r="AT32" s="18"/>
      <c r="AU32" s="27"/>
      <c r="AV32" s="50"/>
    </row>
    <row r="33" spans="18:48" ht="64.5" customHeight="1">
      <c r="R33" s="14"/>
      <c r="S33" s="14"/>
      <c r="U33" s="60"/>
      <c r="V33" s="18"/>
      <c r="W33" s="18"/>
      <c r="X33" s="14"/>
      <c r="Y33" s="42"/>
      <c r="Z33" s="18"/>
      <c r="AA33" s="14"/>
      <c r="AB33" s="51"/>
      <c r="AC33" s="18"/>
      <c r="AD33" s="18"/>
      <c r="AE33" s="18"/>
      <c r="AF33" s="26"/>
      <c r="AG33" s="26"/>
      <c r="AH33" s="30"/>
      <c r="AI33" s="14"/>
      <c r="AJ33" s="14"/>
      <c r="AK33" s="14"/>
      <c r="AL33" s="62"/>
      <c r="AM33" s="25"/>
      <c r="AN33" s="25"/>
      <c r="AO33" s="25"/>
      <c r="AP33" s="60"/>
      <c r="AQ33" s="14"/>
      <c r="AR33" s="23"/>
      <c r="AS33" s="25"/>
      <c r="AT33" s="18"/>
      <c r="AU33" s="27"/>
      <c r="AV33" s="50"/>
    </row>
    <row r="34" spans="2:48" ht="64.5" customHeight="1">
      <c r="B34" s="19"/>
      <c r="C34" s="53"/>
      <c r="R34" s="14"/>
      <c r="S34" s="14"/>
      <c r="U34" s="60"/>
      <c r="V34" s="18"/>
      <c r="W34" s="18"/>
      <c r="X34" s="14"/>
      <c r="Y34" s="42"/>
      <c r="Z34" s="18"/>
      <c r="AA34" s="14"/>
      <c r="AB34" s="51"/>
      <c r="AC34" s="18"/>
      <c r="AD34" s="18"/>
      <c r="AE34" s="18"/>
      <c r="AF34" s="18"/>
      <c r="AG34" s="18"/>
      <c r="AH34" s="30"/>
      <c r="AI34" s="14"/>
      <c r="AJ34" s="14"/>
      <c r="AK34" s="14"/>
      <c r="AL34" s="62"/>
      <c r="AM34" s="25"/>
      <c r="AN34" s="25"/>
      <c r="AO34" s="25"/>
      <c r="AP34" s="60"/>
      <c r="AQ34" s="14"/>
      <c r="AR34" s="18"/>
      <c r="AS34" s="44"/>
      <c r="AT34" s="18"/>
      <c r="AU34" s="27"/>
      <c r="AV34" s="50"/>
    </row>
    <row r="35" spans="2:48" ht="64.5" customHeight="1">
      <c r="B35" s="19"/>
      <c r="C35" s="53"/>
      <c r="R35" s="14"/>
      <c r="S35" s="14"/>
      <c r="U35" s="60"/>
      <c r="V35" s="18"/>
      <c r="W35" s="18"/>
      <c r="X35" s="14"/>
      <c r="Y35" s="42"/>
      <c r="Z35" s="18"/>
      <c r="AA35" s="14"/>
      <c r="AB35" s="51"/>
      <c r="AC35" s="18"/>
      <c r="AD35" s="18"/>
      <c r="AE35" s="18"/>
      <c r="AF35" s="18"/>
      <c r="AG35" s="18"/>
      <c r="AH35" s="14"/>
      <c r="AI35" s="14"/>
      <c r="AJ35" s="14"/>
      <c r="AK35" s="14"/>
      <c r="AL35" s="51"/>
      <c r="AM35" s="25"/>
      <c r="AN35" s="25"/>
      <c r="AO35" s="25"/>
      <c r="AP35" s="60"/>
      <c r="AQ35" s="14"/>
      <c r="AR35" s="18"/>
      <c r="AS35" s="44"/>
      <c r="AT35" s="18"/>
      <c r="AU35" s="27"/>
      <c r="AV35" s="50"/>
    </row>
    <row r="36" spans="2:48" ht="64.5" customHeight="1">
      <c r="B36" s="19"/>
      <c r="C36" s="53"/>
      <c r="R36" s="14"/>
      <c r="S36" s="14"/>
      <c r="U36" s="60"/>
      <c r="V36" s="18"/>
      <c r="W36" s="18"/>
      <c r="X36" s="14"/>
      <c r="Y36" s="42"/>
      <c r="Z36" s="18"/>
      <c r="AA36" s="14"/>
      <c r="AB36" s="51"/>
      <c r="AC36" s="18"/>
      <c r="AD36" s="18"/>
      <c r="AE36" s="18"/>
      <c r="AF36" s="18"/>
      <c r="AG36" s="18"/>
      <c r="AH36" s="14"/>
      <c r="AI36" s="14"/>
      <c r="AJ36" s="14"/>
      <c r="AK36" s="14"/>
      <c r="AL36" s="51"/>
      <c r="AM36" s="25"/>
      <c r="AN36" s="25"/>
      <c r="AO36" s="25"/>
      <c r="AP36" s="60"/>
      <c r="AQ36" s="14"/>
      <c r="AR36" s="18"/>
      <c r="AS36" s="44"/>
      <c r="AT36" s="18"/>
      <c r="AU36" s="27"/>
      <c r="AV36" s="50"/>
    </row>
    <row r="37" spans="2:48" ht="64.5" customHeight="1">
      <c r="B37" s="19"/>
      <c r="C37" s="53"/>
      <c r="R37" s="14"/>
      <c r="S37" s="14"/>
      <c r="U37" s="60"/>
      <c r="V37" s="18"/>
      <c r="W37" s="18"/>
      <c r="X37" s="14"/>
      <c r="Y37" s="42"/>
      <c r="Z37" s="18"/>
      <c r="AA37" s="14"/>
      <c r="AB37" s="51"/>
      <c r="AC37" s="18"/>
      <c r="AD37" s="18"/>
      <c r="AE37" s="18"/>
      <c r="AF37" s="18"/>
      <c r="AG37" s="18"/>
      <c r="AH37" s="14"/>
      <c r="AI37" s="14"/>
      <c r="AJ37" s="14"/>
      <c r="AK37" s="14"/>
      <c r="AL37" s="51"/>
      <c r="AM37" s="25"/>
      <c r="AN37" s="25"/>
      <c r="AO37" s="25"/>
      <c r="AP37" s="60"/>
      <c r="AQ37" s="14"/>
      <c r="AR37" s="18"/>
      <c r="AS37" s="44"/>
      <c r="AT37" s="18"/>
      <c r="AU37" s="27"/>
      <c r="AV37" s="50"/>
    </row>
    <row r="38" spans="2:48" ht="64.5" customHeight="1">
      <c r="B38" s="19"/>
      <c r="C38" s="53"/>
      <c r="R38" s="14"/>
      <c r="S38" s="14"/>
      <c r="U38" s="60"/>
      <c r="V38" s="18"/>
      <c r="W38" s="18"/>
      <c r="X38" s="14"/>
      <c r="Y38" s="42"/>
      <c r="Z38" s="18"/>
      <c r="AA38" s="14"/>
      <c r="AB38" s="51"/>
      <c r="AC38" s="18"/>
      <c r="AD38" s="18"/>
      <c r="AE38" s="18"/>
      <c r="AF38" s="18"/>
      <c r="AG38" s="18"/>
      <c r="AH38" s="14"/>
      <c r="AI38" s="14"/>
      <c r="AJ38" s="14"/>
      <c r="AK38" s="14"/>
      <c r="AL38" s="51"/>
      <c r="AM38" s="25"/>
      <c r="AN38" s="25"/>
      <c r="AO38" s="25"/>
      <c r="AP38" s="60"/>
      <c r="AQ38" s="14"/>
      <c r="AR38" s="18"/>
      <c r="AS38" s="44"/>
      <c r="AT38" s="18"/>
      <c r="AU38" s="27"/>
      <c r="AV38" s="50"/>
    </row>
    <row r="39" spans="18:48" ht="64.5" customHeight="1">
      <c r="R39" s="14"/>
      <c r="S39" s="14"/>
      <c r="U39" s="60"/>
      <c r="V39" s="18"/>
      <c r="W39" s="18"/>
      <c r="X39" s="14"/>
      <c r="Y39" s="42"/>
      <c r="Z39" s="18"/>
      <c r="AA39" s="14"/>
      <c r="AB39" s="51"/>
      <c r="AC39" s="18"/>
      <c r="AD39" s="18"/>
      <c r="AE39" s="18"/>
      <c r="AF39" s="18"/>
      <c r="AG39" s="18"/>
      <c r="AH39" s="14"/>
      <c r="AI39" s="14"/>
      <c r="AJ39" s="14"/>
      <c r="AK39" s="14"/>
      <c r="AL39" s="51"/>
      <c r="AM39" s="25"/>
      <c r="AN39" s="25"/>
      <c r="AO39" s="25"/>
      <c r="AP39" s="60"/>
      <c r="AQ39" s="14"/>
      <c r="AR39" s="18"/>
      <c r="AS39" s="25"/>
      <c r="AT39" s="18"/>
      <c r="AU39" s="27"/>
      <c r="AV39" s="50"/>
    </row>
    <row r="40" spans="18:48" ht="64.5" customHeight="1">
      <c r="R40" s="14"/>
      <c r="S40" s="14"/>
      <c r="U40" s="60"/>
      <c r="V40" s="18"/>
      <c r="W40" s="18"/>
      <c r="X40" s="14"/>
      <c r="Y40" s="42"/>
      <c r="Z40" s="18"/>
      <c r="AA40" s="14"/>
      <c r="AB40" s="51"/>
      <c r="AC40" s="18"/>
      <c r="AD40" s="18"/>
      <c r="AE40" s="18"/>
      <c r="AF40" s="18"/>
      <c r="AG40" s="18"/>
      <c r="AH40" s="14"/>
      <c r="AI40" s="14"/>
      <c r="AJ40" s="14"/>
      <c r="AK40" s="14"/>
      <c r="AL40" s="51"/>
      <c r="AM40" s="25"/>
      <c r="AN40" s="25"/>
      <c r="AO40" s="25"/>
      <c r="AP40" s="60"/>
      <c r="AQ40" s="14"/>
      <c r="AR40" s="18"/>
      <c r="AS40" s="25"/>
      <c r="AT40" s="18"/>
      <c r="AU40" s="27"/>
      <c r="AV40" s="50"/>
    </row>
    <row r="41" spans="18:48" ht="64.5" customHeight="1">
      <c r="R41" s="14"/>
      <c r="S41" s="14"/>
      <c r="U41" s="60"/>
      <c r="V41" s="18"/>
      <c r="W41" s="42"/>
      <c r="X41" s="14"/>
      <c r="Y41" s="42"/>
      <c r="Z41" s="18"/>
      <c r="AA41" s="14"/>
      <c r="AB41" s="51"/>
      <c r="AC41" s="18"/>
      <c r="AD41" s="18"/>
      <c r="AE41" s="18"/>
      <c r="AF41" s="18"/>
      <c r="AG41" s="18"/>
      <c r="AH41" s="14"/>
      <c r="AI41" s="14"/>
      <c r="AJ41" s="14"/>
      <c r="AK41" s="14"/>
      <c r="AL41" s="51"/>
      <c r="AM41" s="25"/>
      <c r="AN41" s="25"/>
      <c r="AO41" s="25"/>
      <c r="AP41" s="60"/>
      <c r="AQ41" s="14"/>
      <c r="AR41" s="23"/>
      <c r="AS41" s="25"/>
      <c r="AT41" s="18"/>
      <c r="AU41" s="27"/>
      <c r="AV41" s="50"/>
    </row>
    <row r="42" spans="18:48" ht="64.5" customHeight="1">
      <c r="R42" s="14"/>
      <c r="S42" s="14"/>
      <c r="U42" s="60"/>
      <c r="V42" s="18"/>
      <c r="W42" s="18"/>
      <c r="X42" s="14"/>
      <c r="Y42" s="42"/>
      <c r="Z42" s="18"/>
      <c r="AA42" s="14"/>
      <c r="AB42" s="51"/>
      <c r="AC42" s="18"/>
      <c r="AD42" s="18"/>
      <c r="AE42" s="18"/>
      <c r="AF42" s="18"/>
      <c r="AG42" s="18"/>
      <c r="AH42" s="14"/>
      <c r="AI42" s="14"/>
      <c r="AJ42" s="14"/>
      <c r="AK42" s="14"/>
      <c r="AL42" s="51"/>
      <c r="AM42" s="25"/>
      <c r="AN42" s="25"/>
      <c r="AO42" s="25"/>
      <c r="AP42" s="60"/>
      <c r="AQ42" s="14"/>
      <c r="AR42" s="18"/>
      <c r="AS42" s="25"/>
      <c r="AT42" s="18"/>
      <c r="AU42" s="27"/>
      <c r="AV42" s="50"/>
    </row>
    <row r="43" spans="18:48" ht="64.5" customHeight="1">
      <c r="R43" s="14"/>
      <c r="S43" s="14"/>
      <c r="U43" s="60"/>
      <c r="V43" s="18"/>
      <c r="W43" s="18"/>
      <c r="X43" s="14"/>
      <c r="Y43" s="42"/>
      <c r="Z43" s="18"/>
      <c r="AA43" s="14"/>
      <c r="AB43" s="51"/>
      <c r="AC43" s="18"/>
      <c r="AD43" s="18"/>
      <c r="AE43" s="18"/>
      <c r="AF43" s="18"/>
      <c r="AG43" s="18"/>
      <c r="AH43" s="14"/>
      <c r="AI43" s="14"/>
      <c r="AJ43" s="14"/>
      <c r="AK43" s="14"/>
      <c r="AL43" s="51"/>
      <c r="AM43" s="25"/>
      <c r="AN43" s="25"/>
      <c r="AO43" s="25"/>
      <c r="AP43" s="60"/>
      <c r="AQ43" s="14"/>
      <c r="AR43" s="18"/>
      <c r="AS43" s="25"/>
      <c r="AT43" s="18"/>
      <c r="AU43" s="27"/>
      <c r="AV43" s="50"/>
    </row>
    <row r="44" spans="18:48" ht="64.5" customHeight="1">
      <c r="R44" s="14"/>
      <c r="S44" s="14"/>
      <c r="U44" s="60"/>
      <c r="V44" s="18"/>
      <c r="W44" s="18"/>
      <c r="X44" s="14"/>
      <c r="Y44" s="42"/>
      <c r="Z44" s="18"/>
      <c r="AA44" s="14"/>
      <c r="AB44" s="51"/>
      <c r="AC44" s="18"/>
      <c r="AD44" s="18"/>
      <c r="AE44" s="18"/>
      <c r="AF44" s="18"/>
      <c r="AG44" s="18"/>
      <c r="AH44" s="14"/>
      <c r="AI44" s="14"/>
      <c r="AJ44" s="14"/>
      <c r="AK44" s="14"/>
      <c r="AL44" s="51"/>
      <c r="AM44" s="25"/>
      <c r="AN44" s="25"/>
      <c r="AO44" s="25"/>
      <c r="AP44" s="60"/>
      <c r="AQ44" s="14"/>
      <c r="AR44" s="18"/>
      <c r="AS44" s="25"/>
      <c r="AT44" s="18"/>
      <c r="AU44" s="27"/>
      <c r="AV44" s="50"/>
    </row>
    <row r="45" spans="2:48" ht="64.5" customHeight="1">
      <c r="B45" s="19"/>
      <c r="C45" s="53"/>
      <c r="R45" s="14"/>
      <c r="S45" s="14"/>
      <c r="U45" s="60"/>
      <c r="V45" s="18"/>
      <c r="W45" s="18"/>
      <c r="X45" s="14"/>
      <c r="Y45" s="42"/>
      <c r="Z45" s="18"/>
      <c r="AA45" s="18"/>
      <c r="AB45" s="51"/>
      <c r="AC45" s="18"/>
      <c r="AD45" s="18"/>
      <c r="AE45" s="18"/>
      <c r="AF45" s="18"/>
      <c r="AG45" s="18"/>
      <c r="AH45" s="14"/>
      <c r="AI45" s="14"/>
      <c r="AJ45" s="14"/>
      <c r="AK45" s="14"/>
      <c r="AL45" s="51"/>
      <c r="AM45" s="25"/>
      <c r="AN45" s="25"/>
      <c r="AO45" s="25"/>
      <c r="AP45" s="60"/>
      <c r="AQ45" s="14"/>
      <c r="AR45" s="23"/>
      <c r="AS45" s="16"/>
      <c r="AT45" s="23"/>
      <c r="AU45" s="45"/>
      <c r="AV45" s="50"/>
    </row>
    <row r="46" spans="2:48" ht="64.5" customHeight="1">
      <c r="B46" s="19"/>
      <c r="C46" s="53"/>
      <c r="R46" s="14"/>
      <c r="S46" s="14"/>
      <c r="U46" s="60"/>
      <c r="V46" s="18"/>
      <c r="W46" s="18"/>
      <c r="X46" s="14"/>
      <c r="Y46" s="42"/>
      <c r="Z46" s="18"/>
      <c r="AA46" s="18"/>
      <c r="AB46" s="51"/>
      <c r="AC46" s="18"/>
      <c r="AD46" s="18"/>
      <c r="AE46" s="18"/>
      <c r="AF46" s="18"/>
      <c r="AG46" s="18"/>
      <c r="AH46" s="14"/>
      <c r="AI46" s="14"/>
      <c r="AJ46" s="14"/>
      <c r="AK46" s="14"/>
      <c r="AL46" s="51"/>
      <c r="AM46" s="25"/>
      <c r="AN46" s="25"/>
      <c r="AO46" s="25"/>
      <c r="AP46" s="60"/>
      <c r="AQ46" s="14"/>
      <c r="AR46" s="23"/>
      <c r="AS46" s="16"/>
      <c r="AT46" s="23"/>
      <c r="AU46" s="45"/>
      <c r="AV46" s="50"/>
    </row>
    <row r="47" spans="2:48" ht="64.5" customHeight="1">
      <c r="B47" s="19"/>
      <c r="C47" s="53"/>
      <c r="R47" s="14"/>
      <c r="S47" s="14"/>
      <c r="U47" s="60"/>
      <c r="V47" s="18"/>
      <c r="W47" s="18"/>
      <c r="X47" s="14"/>
      <c r="Y47" s="42"/>
      <c r="Z47" s="18"/>
      <c r="AA47" s="14"/>
      <c r="AB47" s="51"/>
      <c r="AC47" s="18"/>
      <c r="AD47" s="18"/>
      <c r="AE47" s="18"/>
      <c r="AF47" s="18"/>
      <c r="AG47" s="18"/>
      <c r="AH47" s="14"/>
      <c r="AI47" s="14"/>
      <c r="AJ47" s="14"/>
      <c r="AK47" s="14"/>
      <c r="AL47" s="51"/>
      <c r="AM47" s="25"/>
      <c r="AN47" s="25"/>
      <c r="AO47" s="25"/>
      <c r="AP47" s="60"/>
      <c r="AQ47" s="14"/>
      <c r="AR47" s="18"/>
      <c r="AS47" s="16"/>
      <c r="AT47" s="23"/>
      <c r="AU47" s="45"/>
      <c r="AV47" s="50"/>
    </row>
    <row r="48" spans="2:48" ht="64.5" customHeight="1">
      <c r="B48" s="19"/>
      <c r="C48" s="53"/>
      <c r="R48" s="14"/>
      <c r="S48" s="14"/>
      <c r="U48" s="60"/>
      <c r="V48" s="18"/>
      <c r="W48" s="18"/>
      <c r="X48" s="14"/>
      <c r="Y48" s="42"/>
      <c r="Z48" s="18"/>
      <c r="AA48" s="14"/>
      <c r="AB48" s="51"/>
      <c r="AC48" s="18"/>
      <c r="AD48" s="18"/>
      <c r="AE48" s="18"/>
      <c r="AF48" s="18"/>
      <c r="AG48" s="18"/>
      <c r="AH48" s="14"/>
      <c r="AI48" s="14"/>
      <c r="AJ48" s="14"/>
      <c r="AK48" s="14"/>
      <c r="AL48" s="51"/>
      <c r="AM48" s="25"/>
      <c r="AN48" s="25"/>
      <c r="AO48" s="25"/>
      <c r="AP48" s="60"/>
      <c r="AQ48" s="14"/>
      <c r="AR48" s="18"/>
      <c r="AS48" s="16"/>
      <c r="AT48" s="23"/>
      <c r="AU48" s="45"/>
      <c r="AV48" s="50"/>
    </row>
    <row r="49" spans="2:48" ht="64.5" customHeight="1">
      <c r="B49" s="19"/>
      <c r="C49" s="53"/>
      <c r="R49" s="14"/>
      <c r="S49" s="14"/>
      <c r="U49" s="60"/>
      <c r="V49" s="18"/>
      <c r="W49" s="18"/>
      <c r="X49" s="14"/>
      <c r="Y49" s="42"/>
      <c r="Z49" s="18"/>
      <c r="AA49" s="14"/>
      <c r="AB49" s="51"/>
      <c r="AC49" s="18"/>
      <c r="AD49" s="18"/>
      <c r="AE49" s="18"/>
      <c r="AF49" s="18"/>
      <c r="AG49" s="18"/>
      <c r="AH49" s="14"/>
      <c r="AI49" s="14"/>
      <c r="AJ49" s="14"/>
      <c r="AK49" s="14"/>
      <c r="AL49" s="51"/>
      <c r="AM49" s="25"/>
      <c r="AN49" s="25"/>
      <c r="AO49" s="25"/>
      <c r="AP49" s="60"/>
      <c r="AQ49" s="14"/>
      <c r="AR49" s="18"/>
      <c r="AS49" s="16"/>
      <c r="AT49" s="23"/>
      <c r="AU49" s="45"/>
      <c r="AV49" s="50"/>
    </row>
    <row r="50" spans="18:48" ht="64.5" customHeight="1">
      <c r="R50" s="14"/>
      <c r="S50" s="14"/>
      <c r="U50" s="60"/>
      <c r="V50" s="18"/>
      <c r="W50" s="18"/>
      <c r="X50" s="14"/>
      <c r="Y50" s="42"/>
      <c r="Z50" s="18"/>
      <c r="AA50" s="14"/>
      <c r="AB50" s="51"/>
      <c r="AC50" s="18"/>
      <c r="AD50" s="18"/>
      <c r="AE50" s="18"/>
      <c r="AF50" s="18"/>
      <c r="AG50" s="18"/>
      <c r="AH50" s="14"/>
      <c r="AI50" s="14"/>
      <c r="AJ50" s="14"/>
      <c r="AK50" s="14"/>
      <c r="AL50" s="51"/>
      <c r="AM50" s="25"/>
      <c r="AN50" s="25"/>
      <c r="AO50" s="25"/>
      <c r="AP50" s="60"/>
      <c r="AQ50" s="14"/>
      <c r="AR50" s="18"/>
      <c r="AS50" s="25"/>
      <c r="AT50" s="18"/>
      <c r="AU50" s="45"/>
      <c r="AV50" s="50"/>
    </row>
    <row r="51" spans="18:48" ht="64.5" customHeight="1">
      <c r="R51" s="14"/>
      <c r="S51" s="14"/>
      <c r="U51" s="60"/>
      <c r="V51" s="18"/>
      <c r="W51" s="18"/>
      <c r="X51" s="14"/>
      <c r="Y51" s="42"/>
      <c r="Z51" s="18"/>
      <c r="AA51" s="14"/>
      <c r="AB51" s="51"/>
      <c r="AC51" s="18"/>
      <c r="AD51" s="18"/>
      <c r="AE51" s="18"/>
      <c r="AF51" s="18"/>
      <c r="AG51" s="18"/>
      <c r="AH51" s="14"/>
      <c r="AI51" s="14"/>
      <c r="AJ51" s="14"/>
      <c r="AK51" s="14"/>
      <c r="AL51" s="51"/>
      <c r="AM51" s="25"/>
      <c r="AN51" s="25"/>
      <c r="AO51" s="25"/>
      <c r="AP51" s="60"/>
      <c r="AQ51" s="14"/>
      <c r="AR51" s="18"/>
      <c r="AS51" s="25"/>
      <c r="AT51" s="18"/>
      <c r="AU51" s="45"/>
      <c r="AV51" s="50"/>
    </row>
    <row r="52" spans="2:48" ht="64.5" customHeight="1">
      <c r="B52" s="22"/>
      <c r="C52" s="54"/>
      <c r="R52" s="14"/>
      <c r="S52" s="14"/>
      <c r="T52" s="19"/>
      <c r="U52" s="60"/>
      <c r="V52" s="18"/>
      <c r="W52" s="18"/>
      <c r="X52" s="14"/>
      <c r="Y52" s="42"/>
      <c r="Z52" s="18"/>
      <c r="AA52" s="14"/>
      <c r="AB52" s="51"/>
      <c r="AC52" s="18"/>
      <c r="AD52" s="18"/>
      <c r="AE52" s="18"/>
      <c r="AF52" s="18"/>
      <c r="AG52" s="18"/>
      <c r="AH52" s="14"/>
      <c r="AI52" s="14"/>
      <c r="AJ52" s="14"/>
      <c r="AK52" s="14"/>
      <c r="AL52" s="51"/>
      <c r="AM52" s="25"/>
      <c r="AN52" s="25"/>
      <c r="AO52" s="25"/>
      <c r="AP52" s="60"/>
      <c r="AQ52" s="14"/>
      <c r="AR52" s="23"/>
      <c r="AS52" s="25"/>
      <c r="AT52" s="23"/>
      <c r="AU52" s="45"/>
      <c r="AV52" s="50"/>
    </row>
    <row r="53" spans="2:48" ht="64.5" customHeight="1">
      <c r="B53" s="22"/>
      <c r="C53" s="54"/>
      <c r="R53" s="14"/>
      <c r="S53" s="14"/>
      <c r="T53" s="19"/>
      <c r="U53" s="60"/>
      <c r="V53" s="18"/>
      <c r="W53" s="18"/>
      <c r="X53" s="14"/>
      <c r="Y53" s="42"/>
      <c r="Z53" s="18"/>
      <c r="AA53" s="14"/>
      <c r="AB53" s="51"/>
      <c r="AC53" s="18"/>
      <c r="AD53" s="18"/>
      <c r="AE53" s="18"/>
      <c r="AF53" s="18"/>
      <c r="AG53" s="18"/>
      <c r="AH53" s="14"/>
      <c r="AI53" s="14"/>
      <c r="AJ53" s="14"/>
      <c r="AK53" s="14"/>
      <c r="AL53" s="51"/>
      <c r="AM53" s="25"/>
      <c r="AN53" s="25"/>
      <c r="AO53" s="25"/>
      <c r="AP53" s="60"/>
      <c r="AQ53" s="14"/>
      <c r="AR53" s="23"/>
      <c r="AS53" s="25"/>
      <c r="AT53" s="23"/>
      <c r="AU53" s="45"/>
      <c r="AV53" s="50"/>
    </row>
    <row r="54" spans="18:48" ht="64.5" customHeight="1">
      <c r="R54" s="14"/>
      <c r="S54" s="14"/>
      <c r="U54" s="60"/>
      <c r="V54" s="18"/>
      <c r="W54" s="18"/>
      <c r="X54" s="14"/>
      <c r="Y54" s="42"/>
      <c r="Z54" s="18"/>
      <c r="AA54" s="14"/>
      <c r="AB54" s="51"/>
      <c r="AC54" s="18"/>
      <c r="AD54" s="18"/>
      <c r="AE54" s="18"/>
      <c r="AF54" s="18"/>
      <c r="AG54" s="18"/>
      <c r="AH54" s="14"/>
      <c r="AI54" s="14"/>
      <c r="AJ54" s="14"/>
      <c r="AK54" s="14"/>
      <c r="AL54" s="51"/>
      <c r="AM54" s="25"/>
      <c r="AN54" s="25"/>
      <c r="AO54" s="25"/>
      <c r="AP54" s="60"/>
      <c r="AQ54" s="14"/>
      <c r="AR54" s="23"/>
      <c r="AS54" s="25"/>
      <c r="AT54" s="18"/>
      <c r="AU54" s="45"/>
      <c r="AV54" s="50"/>
    </row>
    <row r="55" spans="18:48" ht="64.5" customHeight="1">
      <c r="R55" s="14"/>
      <c r="S55" s="14"/>
      <c r="U55" s="60"/>
      <c r="V55" s="18"/>
      <c r="W55" s="18"/>
      <c r="X55" s="14"/>
      <c r="Y55" s="42"/>
      <c r="Z55" s="18"/>
      <c r="AA55" s="14"/>
      <c r="AB55" s="51"/>
      <c r="AC55" s="18"/>
      <c r="AD55" s="18"/>
      <c r="AE55" s="18"/>
      <c r="AF55" s="18"/>
      <c r="AG55" s="18"/>
      <c r="AH55" s="14"/>
      <c r="AI55" s="14"/>
      <c r="AJ55" s="14"/>
      <c r="AK55" s="14"/>
      <c r="AL55" s="51"/>
      <c r="AM55" s="25"/>
      <c r="AN55" s="25"/>
      <c r="AO55" s="25"/>
      <c r="AP55" s="60"/>
      <c r="AQ55" s="14"/>
      <c r="AR55" s="23"/>
      <c r="AS55" s="25"/>
      <c r="AT55" s="18"/>
      <c r="AU55" s="45"/>
      <c r="AV55" s="50"/>
    </row>
    <row r="56" spans="18:48" ht="64.5" customHeight="1">
      <c r="R56" s="14"/>
      <c r="S56" s="14"/>
      <c r="U56" s="60"/>
      <c r="V56" s="18"/>
      <c r="W56" s="18"/>
      <c r="X56" s="14"/>
      <c r="Y56" s="42"/>
      <c r="Z56" s="18"/>
      <c r="AA56" s="14"/>
      <c r="AB56" s="51"/>
      <c r="AC56" s="18"/>
      <c r="AD56" s="18"/>
      <c r="AE56" s="18"/>
      <c r="AF56" s="18"/>
      <c r="AG56" s="18"/>
      <c r="AH56" s="14"/>
      <c r="AI56" s="14"/>
      <c r="AJ56" s="14"/>
      <c r="AK56" s="14"/>
      <c r="AL56" s="51"/>
      <c r="AM56" s="25"/>
      <c r="AN56" s="25"/>
      <c r="AO56" s="25"/>
      <c r="AP56" s="60"/>
      <c r="AQ56" s="14"/>
      <c r="AR56" s="18"/>
      <c r="AS56" s="25"/>
      <c r="AT56" s="23"/>
      <c r="AU56" s="45"/>
      <c r="AV56" s="50"/>
    </row>
    <row r="57" spans="18:48" ht="64.5" customHeight="1">
      <c r="R57" s="14"/>
      <c r="S57" s="14"/>
      <c r="U57" s="60"/>
      <c r="V57" s="18"/>
      <c r="W57" s="18"/>
      <c r="X57" s="14"/>
      <c r="Y57" s="42"/>
      <c r="Z57" s="18"/>
      <c r="AA57" s="14"/>
      <c r="AB57" s="51"/>
      <c r="AC57" s="18"/>
      <c r="AD57" s="18"/>
      <c r="AE57" s="18"/>
      <c r="AF57" s="18"/>
      <c r="AG57" s="18"/>
      <c r="AH57" s="14"/>
      <c r="AI57" s="14"/>
      <c r="AJ57" s="14"/>
      <c r="AK57" s="14"/>
      <c r="AL57" s="51"/>
      <c r="AM57" s="25"/>
      <c r="AN57" s="25"/>
      <c r="AO57" s="25"/>
      <c r="AP57" s="60"/>
      <c r="AQ57" s="14"/>
      <c r="AR57" s="18"/>
      <c r="AS57" s="25"/>
      <c r="AT57" s="23"/>
      <c r="AU57" s="45"/>
      <c r="AV57" s="50"/>
    </row>
    <row r="58" spans="18:48" ht="64.5" customHeight="1">
      <c r="R58" s="14"/>
      <c r="S58" s="14"/>
      <c r="U58" s="60"/>
      <c r="V58" s="18"/>
      <c r="W58" s="18"/>
      <c r="X58" s="14"/>
      <c r="Y58" s="42"/>
      <c r="Z58" s="18"/>
      <c r="AA58" s="14"/>
      <c r="AB58" s="51"/>
      <c r="AC58" s="18"/>
      <c r="AD58" s="18"/>
      <c r="AE58" s="18"/>
      <c r="AF58" s="18"/>
      <c r="AG58" s="18"/>
      <c r="AH58" s="14"/>
      <c r="AI58" s="14"/>
      <c r="AJ58" s="14"/>
      <c r="AK58" s="14"/>
      <c r="AL58" s="51"/>
      <c r="AM58" s="25"/>
      <c r="AN58" s="25"/>
      <c r="AO58" s="25"/>
      <c r="AP58" s="60"/>
      <c r="AQ58" s="14"/>
      <c r="AR58" s="18"/>
      <c r="AS58" s="25"/>
      <c r="AT58" s="23"/>
      <c r="AU58" s="45"/>
      <c r="AV58" s="50"/>
    </row>
    <row r="59" spans="18:48" ht="64.5" customHeight="1">
      <c r="R59" s="14"/>
      <c r="S59" s="14"/>
      <c r="U59" s="60"/>
      <c r="V59" s="18"/>
      <c r="W59" s="18"/>
      <c r="X59" s="14"/>
      <c r="Y59" s="42"/>
      <c r="Z59" s="18"/>
      <c r="AA59" s="14"/>
      <c r="AB59" s="51"/>
      <c r="AC59" s="18"/>
      <c r="AD59" s="18"/>
      <c r="AE59" s="18"/>
      <c r="AF59" s="18"/>
      <c r="AG59" s="18"/>
      <c r="AH59" s="14"/>
      <c r="AI59" s="14"/>
      <c r="AJ59" s="14"/>
      <c r="AK59" s="14"/>
      <c r="AL59" s="51"/>
      <c r="AM59" s="25"/>
      <c r="AN59" s="25"/>
      <c r="AO59" s="25"/>
      <c r="AP59" s="60"/>
      <c r="AQ59" s="14"/>
      <c r="AR59" s="18"/>
      <c r="AS59" s="25"/>
      <c r="AT59" s="23"/>
      <c r="AU59" s="45"/>
      <c r="AV59" s="50"/>
    </row>
    <row r="60" spans="18:48" ht="64.5" customHeight="1">
      <c r="R60" s="14"/>
      <c r="S60" s="14"/>
      <c r="U60" s="60"/>
      <c r="V60" s="18"/>
      <c r="W60" s="18"/>
      <c r="X60" s="14"/>
      <c r="Y60" s="42"/>
      <c r="Z60" s="18"/>
      <c r="AA60" s="14"/>
      <c r="AB60" s="51"/>
      <c r="AC60" s="18"/>
      <c r="AD60" s="18"/>
      <c r="AE60" s="18"/>
      <c r="AF60" s="18"/>
      <c r="AG60" s="18"/>
      <c r="AH60" s="14"/>
      <c r="AI60" s="14"/>
      <c r="AJ60" s="14"/>
      <c r="AK60" s="14"/>
      <c r="AL60" s="51"/>
      <c r="AM60" s="25"/>
      <c r="AN60" s="25"/>
      <c r="AO60" s="25"/>
      <c r="AP60" s="60"/>
      <c r="AQ60" s="14"/>
      <c r="AR60" s="18"/>
      <c r="AS60" s="25"/>
      <c r="AT60" s="23"/>
      <c r="AU60" s="45"/>
      <c r="AV60" s="50"/>
    </row>
    <row r="61" spans="18:48" ht="64.5" customHeight="1">
      <c r="R61" s="14"/>
      <c r="S61" s="14"/>
      <c r="U61" s="60"/>
      <c r="V61" s="18"/>
      <c r="W61" s="18"/>
      <c r="X61" s="14"/>
      <c r="Y61" s="42"/>
      <c r="Z61" s="18"/>
      <c r="AA61" s="14"/>
      <c r="AB61" s="51"/>
      <c r="AC61" s="18"/>
      <c r="AD61" s="18"/>
      <c r="AE61" s="26"/>
      <c r="AF61" s="18"/>
      <c r="AG61" s="18"/>
      <c r="AH61" s="14"/>
      <c r="AI61" s="14"/>
      <c r="AJ61" s="14"/>
      <c r="AK61" s="14"/>
      <c r="AL61" s="51"/>
      <c r="AM61" s="25"/>
      <c r="AN61" s="25"/>
      <c r="AO61" s="25"/>
      <c r="AP61" s="60"/>
      <c r="AQ61" s="14"/>
      <c r="AR61" s="18"/>
      <c r="AS61" s="25"/>
      <c r="AT61" s="23"/>
      <c r="AU61" s="45"/>
      <c r="AV61" s="50"/>
    </row>
    <row r="62" spans="18:48" ht="64.5" customHeight="1">
      <c r="R62" s="14"/>
      <c r="S62" s="14"/>
      <c r="U62" s="60"/>
      <c r="V62" s="18"/>
      <c r="W62" s="18"/>
      <c r="X62" s="14"/>
      <c r="Y62" s="42"/>
      <c r="Z62" s="18"/>
      <c r="AA62" s="14"/>
      <c r="AB62" s="51"/>
      <c r="AC62" s="18"/>
      <c r="AD62" s="18"/>
      <c r="AE62" s="18"/>
      <c r="AF62" s="26"/>
      <c r="AG62" s="26"/>
      <c r="AH62" s="14"/>
      <c r="AI62" s="14"/>
      <c r="AJ62" s="14"/>
      <c r="AK62" s="14"/>
      <c r="AL62" s="51"/>
      <c r="AM62" s="25"/>
      <c r="AN62" s="25"/>
      <c r="AO62" s="25"/>
      <c r="AP62" s="60"/>
      <c r="AQ62" s="14"/>
      <c r="AR62" s="18"/>
      <c r="AS62" s="25"/>
      <c r="AT62" s="23"/>
      <c r="AU62" s="45"/>
      <c r="AV62" s="50"/>
    </row>
    <row r="63" spans="18:48" ht="64.5" customHeight="1">
      <c r="R63" s="14"/>
      <c r="S63" s="14"/>
      <c r="U63" s="60"/>
      <c r="V63" s="18"/>
      <c r="W63" s="18"/>
      <c r="X63" s="14"/>
      <c r="Y63" s="42"/>
      <c r="Z63" s="18"/>
      <c r="AA63" s="14"/>
      <c r="AB63" s="51"/>
      <c r="AC63" s="18"/>
      <c r="AD63" s="18"/>
      <c r="AE63" s="18"/>
      <c r="AF63" s="26"/>
      <c r="AG63" s="26"/>
      <c r="AH63" s="14"/>
      <c r="AI63" s="14"/>
      <c r="AJ63" s="14"/>
      <c r="AK63" s="14"/>
      <c r="AL63" s="51"/>
      <c r="AM63" s="25"/>
      <c r="AN63" s="25"/>
      <c r="AO63" s="25"/>
      <c r="AP63" s="60"/>
      <c r="AQ63" s="14"/>
      <c r="AR63" s="18"/>
      <c r="AS63" s="25"/>
      <c r="AT63" s="23"/>
      <c r="AU63" s="45"/>
      <c r="AV63" s="50"/>
    </row>
    <row r="64" spans="18:48" ht="64.5" customHeight="1">
      <c r="R64" s="14"/>
      <c r="S64" s="14"/>
      <c r="U64" s="60"/>
      <c r="V64" s="18"/>
      <c r="W64" s="18"/>
      <c r="X64" s="14"/>
      <c r="Y64" s="42"/>
      <c r="Z64" s="18"/>
      <c r="AA64" s="14"/>
      <c r="AB64" s="51"/>
      <c r="AC64" s="18"/>
      <c r="AD64" s="18"/>
      <c r="AE64" s="18"/>
      <c r="AF64" s="18"/>
      <c r="AG64" s="18"/>
      <c r="AH64" s="14"/>
      <c r="AI64" s="14"/>
      <c r="AJ64" s="14"/>
      <c r="AK64" s="14"/>
      <c r="AL64" s="51"/>
      <c r="AM64" s="25"/>
      <c r="AN64" s="25"/>
      <c r="AO64" s="25"/>
      <c r="AP64" s="60"/>
      <c r="AQ64" s="14"/>
      <c r="AR64" s="18"/>
      <c r="AS64" s="25"/>
      <c r="AT64" s="18"/>
      <c r="AU64" s="14"/>
      <c r="AV64" s="51"/>
    </row>
    <row r="65" spans="18:48" ht="64.5" customHeight="1">
      <c r="R65" s="14"/>
      <c r="S65" s="14"/>
      <c r="U65" s="60"/>
      <c r="V65" s="18"/>
      <c r="W65" s="18"/>
      <c r="X65" s="14"/>
      <c r="Y65" s="42"/>
      <c r="Z65" s="18"/>
      <c r="AA65" s="14"/>
      <c r="AB65" s="51"/>
      <c r="AC65" s="18"/>
      <c r="AD65" s="18"/>
      <c r="AE65" s="18"/>
      <c r="AF65" s="18"/>
      <c r="AG65" s="18"/>
      <c r="AH65" s="14"/>
      <c r="AI65" s="14"/>
      <c r="AJ65" s="14"/>
      <c r="AK65" s="14"/>
      <c r="AL65" s="51"/>
      <c r="AM65" s="25"/>
      <c r="AN65" s="25"/>
      <c r="AO65" s="25"/>
      <c r="AP65" s="60"/>
      <c r="AQ65" s="14"/>
      <c r="AR65" s="18"/>
      <c r="AS65" s="25"/>
      <c r="AT65" s="18"/>
      <c r="AU65" s="14"/>
      <c r="AV65" s="51"/>
    </row>
    <row r="66" spans="18:48" ht="64.5" customHeight="1">
      <c r="R66" s="14"/>
      <c r="S66" s="14"/>
      <c r="U66" s="60"/>
      <c r="V66" s="18"/>
      <c r="W66" s="18"/>
      <c r="X66" s="14"/>
      <c r="Y66" s="42"/>
      <c r="Z66" s="18"/>
      <c r="AA66" s="14"/>
      <c r="AB66" s="51"/>
      <c r="AC66" s="18"/>
      <c r="AD66" s="18"/>
      <c r="AE66" s="18"/>
      <c r="AF66" s="18"/>
      <c r="AG66" s="18"/>
      <c r="AH66" s="14"/>
      <c r="AI66" s="14"/>
      <c r="AJ66" s="14"/>
      <c r="AK66" s="14"/>
      <c r="AL66" s="51"/>
      <c r="AM66" s="25"/>
      <c r="AN66" s="25"/>
      <c r="AO66" s="25"/>
      <c r="AP66" s="60"/>
      <c r="AQ66" s="14"/>
      <c r="AR66" s="18"/>
      <c r="AS66" s="25"/>
      <c r="AT66" s="18"/>
      <c r="AU66" s="14"/>
      <c r="AV66" s="51"/>
    </row>
    <row r="67" spans="18:48" ht="64.5" customHeight="1">
      <c r="R67" s="14"/>
      <c r="S67" s="14"/>
      <c r="U67" s="60"/>
      <c r="V67" s="18"/>
      <c r="W67" s="18"/>
      <c r="X67" s="14"/>
      <c r="Y67" s="42"/>
      <c r="Z67" s="18"/>
      <c r="AA67" s="14"/>
      <c r="AB67" s="51"/>
      <c r="AC67" s="18"/>
      <c r="AD67" s="18"/>
      <c r="AE67" s="18"/>
      <c r="AF67" s="18"/>
      <c r="AG67" s="18"/>
      <c r="AH67" s="14"/>
      <c r="AI67" s="14"/>
      <c r="AJ67" s="14"/>
      <c r="AK67" s="14"/>
      <c r="AL67" s="51"/>
      <c r="AM67" s="25"/>
      <c r="AN67" s="25"/>
      <c r="AO67" s="25"/>
      <c r="AP67" s="60"/>
      <c r="AQ67" s="14"/>
      <c r="AR67" s="18"/>
      <c r="AS67" s="25"/>
      <c r="AT67" s="18"/>
      <c r="AU67" s="14"/>
      <c r="AV67" s="51"/>
    </row>
    <row r="68" spans="18:48" ht="64.5" customHeight="1">
      <c r="R68" s="14"/>
      <c r="S68" s="14"/>
      <c r="U68" s="60"/>
      <c r="V68" s="18"/>
      <c r="W68" s="18"/>
      <c r="X68" s="14"/>
      <c r="Y68" s="42"/>
      <c r="Z68" s="18"/>
      <c r="AA68" s="14"/>
      <c r="AB68" s="51"/>
      <c r="AC68" s="18"/>
      <c r="AD68" s="18"/>
      <c r="AE68" s="18"/>
      <c r="AF68" s="18"/>
      <c r="AG68" s="18"/>
      <c r="AH68" s="14"/>
      <c r="AI68" s="14"/>
      <c r="AJ68" s="14"/>
      <c r="AK68" s="14"/>
      <c r="AL68" s="51"/>
      <c r="AM68" s="25"/>
      <c r="AN68" s="25"/>
      <c r="AO68" s="25"/>
      <c r="AP68" s="60"/>
      <c r="AQ68" s="14"/>
      <c r="AR68" s="18"/>
      <c r="AS68" s="25"/>
      <c r="AT68" s="18"/>
      <c r="AU68" s="14"/>
      <c r="AV68" s="51"/>
    </row>
    <row r="69" spans="18:48" ht="64.5" customHeight="1">
      <c r="R69" s="14"/>
      <c r="S69" s="14"/>
      <c r="U69" s="60"/>
      <c r="V69" s="18"/>
      <c r="W69" s="18"/>
      <c r="X69" s="14"/>
      <c r="Y69" s="42"/>
      <c r="Z69" s="18"/>
      <c r="AA69" s="14"/>
      <c r="AB69" s="51"/>
      <c r="AC69" s="18"/>
      <c r="AD69" s="18"/>
      <c r="AE69" s="18"/>
      <c r="AF69" s="18"/>
      <c r="AG69" s="18"/>
      <c r="AH69" s="14"/>
      <c r="AI69" s="14"/>
      <c r="AJ69" s="14"/>
      <c r="AK69" s="14"/>
      <c r="AL69" s="51"/>
      <c r="AM69" s="25"/>
      <c r="AN69" s="25"/>
      <c r="AO69" s="25"/>
      <c r="AP69" s="60"/>
      <c r="AQ69" s="14"/>
      <c r="AR69" s="18"/>
      <c r="AS69" s="25"/>
      <c r="AT69" s="18"/>
      <c r="AU69" s="14"/>
      <c r="AV69" s="51"/>
    </row>
    <row r="70" spans="18:48" ht="64.5" customHeight="1">
      <c r="R70" s="14"/>
      <c r="S70" s="14"/>
      <c r="U70" s="60"/>
      <c r="V70" s="18"/>
      <c r="W70" s="18"/>
      <c r="X70" s="14"/>
      <c r="Y70" s="42"/>
      <c r="Z70" s="18"/>
      <c r="AA70" s="14"/>
      <c r="AB70" s="51"/>
      <c r="AC70" s="18"/>
      <c r="AD70" s="18"/>
      <c r="AE70" s="18"/>
      <c r="AF70" s="18"/>
      <c r="AG70" s="18"/>
      <c r="AH70" s="14"/>
      <c r="AI70" s="14"/>
      <c r="AJ70" s="14"/>
      <c r="AK70" s="14"/>
      <c r="AL70" s="51"/>
      <c r="AM70" s="25"/>
      <c r="AN70" s="25"/>
      <c r="AO70" s="25"/>
      <c r="AP70" s="60"/>
      <c r="AQ70" s="14"/>
      <c r="AR70" s="18"/>
      <c r="AS70" s="25"/>
      <c r="AT70" s="18"/>
      <c r="AU70" s="14"/>
      <c r="AV70" s="51"/>
    </row>
    <row r="71" spans="18:48" ht="64.5" customHeight="1">
      <c r="R71" s="14"/>
      <c r="S71" s="14"/>
      <c r="U71" s="60"/>
      <c r="V71" s="18"/>
      <c r="W71" s="18"/>
      <c r="X71" s="14"/>
      <c r="Y71" s="42"/>
      <c r="Z71" s="18"/>
      <c r="AA71" s="14"/>
      <c r="AB71" s="51"/>
      <c r="AC71" s="18"/>
      <c r="AD71" s="18"/>
      <c r="AE71" s="18"/>
      <c r="AF71" s="18"/>
      <c r="AG71" s="18"/>
      <c r="AH71" s="14"/>
      <c r="AI71" s="14"/>
      <c r="AJ71" s="14"/>
      <c r="AK71" s="14"/>
      <c r="AL71" s="51"/>
      <c r="AM71" s="25"/>
      <c r="AN71" s="25"/>
      <c r="AO71" s="25"/>
      <c r="AP71" s="60"/>
      <c r="AQ71" s="14"/>
      <c r="AR71" s="18"/>
      <c r="AS71" s="25"/>
      <c r="AT71" s="18"/>
      <c r="AU71" s="14"/>
      <c r="AV71" s="51"/>
    </row>
    <row r="72" spans="18:48" ht="64.5" customHeight="1">
      <c r="R72" s="14"/>
      <c r="S72" s="14"/>
      <c r="U72" s="60"/>
      <c r="V72" s="18"/>
      <c r="W72" s="18"/>
      <c r="X72" s="14"/>
      <c r="Y72" s="42"/>
      <c r="Z72" s="18"/>
      <c r="AA72" s="14"/>
      <c r="AB72" s="51"/>
      <c r="AC72" s="18"/>
      <c r="AD72" s="18"/>
      <c r="AE72" s="18"/>
      <c r="AF72" s="18"/>
      <c r="AG72" s="18"/>
      <c r="AH72" s="14"/>
      <c r="AI72" s="14"/>
      <c r="AJ72" s="14"/>
      <c r="AK72" s="14"/>
      <c r="AL72" s="51"/>
      <c r="AM72" s="25"/>
      <c r="AN72" s="25"/>
      <c r="AO72" s="25"/>
      <c r="AP72" s="60"/>
      <c r="AQ72" s="14"/>
      <c r="AR72" s="18"/>
      <c r="AS72" s="25"/>
      <c r="AT72" s="18"/>
      <c r="AU72" s="14"/>
      <c r="AV72" s="51"/>
    </row>
    <row r="73" spans="18:48" ht="64.5" customHeight="1">
      <c r="R73" s="14"/>
      <c r="S73" s="14"/>
      <c r="U73" s="60"/>
      <c r="V73" s="18"/>
      <c r="W73" s="18"/>
      <c r="X73" s="14"/>
      <c r="Y73" s="42"/>
      <c r="Z73" s="18"/>
      <c r="AA73" s="14"/>
      <c r="AB73" s="51"/>
      <c r="AC73" s="18"/>
      <c r="AD73" s="18"/>
      <c r="AE73" s="18"/>
      <c r="AF73" s="18"/>
      <c r="AG73" s="18"/>
      <c r="AH73" s="14"/>
      <c r="AI73" s="14"/>
      <c r="AJ73" s="14"/>
      <c r="AK73" s="14"/>
      <c r="AL73" s="51"/>
      <c r="AM73" s="25"/>
      <c r="AN73" s="25"/>
      <c r="AO73" s="25"/>
      <c r="AP73" s="60"/>
      <c r="AQ73" s="14"/>
      <c r="AR73" s="18"/>
      <c r="AS73" s="25"/>
      <c r="AT73" s="18"/>
      <c r="AU73" s="14"/>
      <c r="AV73" s="51"/>
    </row>
    <row r="74" spans="18:48" ht="64.5" customHeight="1">
      <c r="R74" s="14"/>
      <c r="S74" s="14"/>
      <c r="U74" s="60"/>
      <c r="V74" s="18"/>
      <c r="W74" s="18"/>
      <c r="X74" s="14"/>
      <c r="Y74" s="42"/>
      <c r="Z74" s="18"/>
      <c r="AA74" s="14"/>
      <c r="AB74" s="51"/>
      <c r="AC74" s="18"/>
      <c r="AD74" s="18"/>
      <c r="AE74" s="18"/>
      <c r="AF74" s="18"/>
      <c r="AG74" s="18"/>
      <c r="AH74" s="14"/>
      <c r="AI74" s="14"/>
      <c r="AJ74" s="14"/>
      <c r="AK74" s="14"/>
      <c r="AL74" s="51"/>
      <c r="AM74" s="25"/>
      <c r="AN74" s="25"/>
      <c r="AO74" s="25"/>
      <c r="AP74" s="60"/>
      <c r="AQ74" s="14"/>
      <c r="AR74" s="18"/>
      <c r="AS74" s="25"/>
      <c r="AT74" s="18"/>
      <c r="AU74" s="14"/>
      <c r="AV74" s="51"/>
    </row>
    <row r="75" spans="18:48" ht="64.5" customHeight="1">
      <c r="R75" s="14"/>
      <c r="S75" s="14"/>
      <c r="U75" s="60"/>
      <c r="V75" s="18"/>
      <c r="W75" s="18"/>
      <c r="X75" s="14"/>
      <c r="Y75" s="42"/>
      <c r="Z75" s="18"/>
      <c r="AA75" s="14"/>
      <c r="AB75" s="51"/>
      <c r="AC75" s="18"/>
      <c r="AD75" s="18"/>
      <c r="AE75" s="18"/>
      <c r="AF75" s="18"/>
      <c r="AG75" s="18"/>
      <c r="AH75" s="14"/>
      <c r="AI75" s="14"/>
      <c r="AJ75" s="14"/>
      <c r="AK75" s="14"/>
      <c r="AL75" s="51"/>
      <c r="AM75" s="25"/>
      <c r="AN75" s="25"/>
      <c r="AO75" s="25"/>
      <c r="AP75" s="60"/>
      <c r="AQ75" s="14"/>
      <c r="AR75" s="18"/>
      <c r="AS75" s="25"/>
      <c r="AT75" s="18"/>
      <c r="AU75" s="14"/>
      <c r="AV75" s="51"/>
    </row>
    <row r="76" spans="18:48" ht="64.5" customHeight="1">
      <c r="R76" s="14"/>
      <c r="S76" s="14"/>
      <c r="U76" s="60"/>
      <c r="V76" s="18"/>
      <c r="W76" s="18"/>
      <c r="X76" s="14"/>
      <c r="Y76" s="42"/>
      <c r="Z76" s="18"/>
      <c r="AA76" s="14"/>
      <c r="AB76" s="51"/>
      <c r="AC76" s="18"/>
      <c r="AD76" s="18"/>
      <c r="AE76" s="18"/>
      <c r="AF76" s="18"/>
      <c r="AG76" s="18"/>
      <c r="AH76" s="14"/>
      <c r="AI76" s="14"/>
      <c r="AJ76" s="14"/>
      <c r="AK76" s="14"/>
      <c r="AL76" s="51"/>
      <c r="AM76" s="25"/>
      <c r="AN76" s="25"/>
      <c r="AO76" s="25"/>
      <c r="AP76" s="60"/>
      <c r="AQ76" s="14"/>
      <c r="AR76" s="18"/>
      <c r="AS76" s="25"/>
      <c r="AT76" s="18"/>
      <c r="AU76" s="14"/>
      <c r="AV76" s="51"/>
    </row>
    <row r="77" spans="18:48" ht="64.5" customHeight="1">
      <c r="R77" s="14"/>
      <c r="S77" s="14"/>
      <c r="U77" s="60"/>
      <c r="V77" s="18"/>
      <c r="W77" s="18"/>
      <c r="X77" s="14"/>
      <c r="Y77" s="42"/>
      <c r="Z77" s="18"/>
      <c r="AA77" s="14"/>
      <c r="AB77" s="51"/>
      <c r="AC77" s="18"/>
      <c r="AD77" s="18"/>
      <c r="AE77" s="18"/>
      <c r="AF77" s="18"/>
      <c r="AG77" s="18"/>
      <c r="AH77" s="14"/>
      <c r="AI77" s="14"/>
      <c r="AJ77" s="14"/>
      <c r="AK77" s="14"/>
      <c r="AL77" s="51"/>
      <c r="AM77" s="25"/>
      <c r="AN77" s="25"/>
      <c r="AO77" s="25"/>
      <c r="AP77" s="60"/>
      <c r="AQ77" s="14"/>
      <c r="AR77" s="18"/>
      <c r="AS77" s="25"/>
      <c r="AT77" s="18"/>
      <c r="AU77" s="14"/>
      <c r="AV77" s="51"/>
    </row>
    <row r="78" spans="18:48" ht="64.5" customHeight="1">
      <c r="R78" s="14"/>
      <c r="S78" s="14"/>
      <c r="U78" s="60"/>
      <c r="V78" s="18"/>
      <c r="W78" s="18"/>
      <c r="X78" s="14"/>
      <c r="Y78" s="42"/>
      <c r="Z78" s="18"/>
      <c r="AA78" s="14"/>
      <c r="AB78" s="51"/>
      <c r="AC78" s="18"/>
      <c r="AD78" s="18"/>
      <c r="AE78" s="18"/>
      <c r="AF78" s="18"/>
      <c r="AG78" s="18"/>
      <c r="AH78" s="14"/>
      <c r="AI78" s="14"/>
      <c r="AJ78" s="14"/>
      <c r="AK78" s="14"/>
      <c r="AL78" s="51"/>
      <c r="AM78" s="25"/>
      <c r="AN78" s="25"/>
      <c r="AO78" s="25"/>
      <c r="AP78" s="60"/>
      <c r="AQ78" s="14"/>
      <c r="AR78" s="18"/>
      <c r="AS78" s="25"/>
      <c r="AT78" s="18"/>
      <c r="AU78" s="14"/>
      <c r="AV78" s="51"/>
    </row>
    <row r="79" spans="18:48" ht="64.5" customHeight="1">
      <c r="R79" s="14"/>
      <c r="S79" s="14"/>
      <c r="U79" s="60"/>
      <c r="V79" s="18"/>
      <c r="W79" s="18"/>
      <c r="X79" s="14"/>
      <c r="Y79" s="42"/>
      <c r="Z79" s="18"/>
      <c r="AA79" s="14"/>
      <c r="AB79" s="51"/>
      <c r="AC79" s="18"/>
      <c r="AD79" s="18"/>
      <c r="AE79" s="18"/>
      <c r="AF79" s="18"/>
      <c r="AG79" s="18"/>
      <c r="AH79" s="14"/>
      <c r="AI79" s="14"/>
      <c r="AJ79" s="14"/>
      <c r="AK79" s="14"/>
      <c r="AL79" s="51"/>
      <c r="AM79" s="25"/>
      <c r="AN79" s="25"/>
      <c r="AO79" s="25"/>
      <c r="AP79" s="60"/>
      <c r="AQ79" s="14"/>
      <c r="AR79" s="18"/>
      <c r="AS79" s="25"/>
      <c r="AT79" s="18"/>
      <c r="AU79" s="14"/>
      <c r="AV79" s="51"/>
    </row>
    <row r="80" spans="18:48" ht="64.5" customHeight="1">
      <c r="R80" s="14"/>
      <c r="S80" s="14"/>
      <c r="U80" s="60"/>
      <c r="V80" s="18"/>
      <c r="W80" s="18"/>
      <c r="X80" s="14"/>
      <c r="Y80" s="42"/>
      <c r="Z80" s="18"/>
      <c r="AA80" s="14"/>
      <c r="AB80" s="51"/>
      <c r="AC80" s="18"/>
      <c r="AD80" s="18"/>
      <c r="AE80" s="18"/>
      <c r="AF80" s="18"/>
      <c r="AG80" s="18"/>
      <c r="AH80" s="14"/>
      <c r="AI80" s="14"/>
      <c r="AJ80" s="14"/>
      <c r="AK80" s="14"/>
      <c r="AL80" s="51"/>
      <c r="AM80" s="25"/>
      <c r="AN80" s="25"/>
      <c r="AO80" s="25"/>
      <c r="AP80" s="60"/>
      <c r="AQ80" s="14"/>
      <c r="AR80" s="18"/>
      <c r="AS80" s="25"/>
      <c r="AT80" s="18"/>
      <c r="AU80" s="14"/>
      <c r="AV80" s="51"/>
    </row>
    <row r="81" spans="18:48" ht="64.5" customHeight="1">
      <c r="R81" s="14"/>
      <c r="S81" s="14"/>
      <c r="U81" s="60"/>
      <c r="V81" s="18"/>
      <c r="W81" s="18"/>
      <c r="X81" s="14"/>
      <c r="Y81" s="42"/>
      <c r="Z81" s="18"/>
      <c r="AA81" s="14"/>
      <c r="AB81" s="51"/>
      <c r="AC81" s="18"/>
      <c r="AD81" s="18"/>
      <c r="AE81" s="18"/>
      <c r="AF81" s="18"/>
      <c r="AG81" s="18"/>
      <c r="AH81" s="14"/>
      <c r="AI81" s="14"/>
      <c r="AJ81" s="14"/>
      <c r="AK81" s="14"/>
      <c r="AL81" s="51"/>
      <c r="AM81" s="25"/>
      <c r="AN81" s="25"/>
      <c r="AO81" s="25"/>
      <c r="AP81" s="60"/>
      <c r="AQ81" s="14"/>
      <c r="AR81" s="18"/>
      <c r="AS81" s="25"/>
      <c r="AT81" s="18"/>
      <c r="AU81" s="14"/>
      <c r="AV81" s="51"/>
    </row>
    <row r="82" spans="18:48" ht="64.5" customHeight="1">
      <c r="R82" s="14"/>
      <c r="S82" s="14"/>
      <c r="U82" s="60"/>
      <c r="V82" s="18"/>
      <c r="W82" s="18"/>
      <c r="X82" s="14"/>
      <c r="Y82" s="42"/>
      <c r="Z82" s="18"/>
      <c r="AA82" s="14"/>
      <c r="AB82" s="51"/>
      <c r="AC82" s="18"/>
      <c r="AD82" s="18"/>
      <c r="AE82" s="18"/>
      <c r="AF82" s="18"/>
      <c r="AG82" s="18"/>
      <c r="AH82" s="14"/>
      <c r="AI82" s="14"/>
      <c r="AJ82" s="14"/>
      <c r="AK82" s="14"/>
      <c r="AL82" s="51"/>
      <c r="AM82" s="25"/>
      <c r="AN82" s="25"/>
      <c r="AO82" s="25"/>
      <c r="AP82" s="60"/>
      <c r="AQ82" s="14"/>
      <c r="AR82" s="18"/>
      <c r="AS82" s="25"/>
      <c r="AT82" s="18"/>
      <c r="AU82" s="14"/>
      <c r="AV82" s="51"/>
    </row>
    <row r="83" spans="18:48" ht="64.5" customHeight="1">
      <c r="R83" s="14"/>
      <c r="S83" s="14"/>
      <c r="U83" s="60"/>
      <c r="V83" s="18"/>
      <c r="W83" s="18"/>
      <c r="X83" s="14"/>
      <c r="Y83" s="42"/>
      <c r="Z83" s="18"/>
      <c r="AA83" s="14"/>
      <c r="AB83" s="51"/>
      <c r="AC83" s="18"/>
      <c r="AD83" s="18"/>
      <c r="AE83" s="18"/>
      <c r="AF83" s="18"/>
      <c r="AG83" s="18"/>
      <c r="AH83" s="14"/>
      <c r="AI83" s="14"/>
      <c r="AJ83" s="14"/>
      <c r="AK83" s="14"/>
      <c r="AL83" s="51"/>
      <c r="AM83" s="25"/>
      <c r="AN83" s="25"/>
      <c r="AO83" s="25"/>
      <c r="AP83" s="60"/>
      <c r="AQ83" s="14"/>
      <c r="AR83" s="18"/>
      <c r="AS83" s="25"/>
      <c r="AT83" s="18"/>
      <c r="AU83" s="14"/>
      <c r="AV83" s="51"/>
    </row>
    <row r="84" spans="18:48" ht="64.5" customHeight="1">
      <c r="R84" s="14"/>
      <c r="S84" s="14"/>
      <c r="U84" s="60"/>
      <c r="V84" s="18"/>
      <c r="W84" s="18"/>
      <c r="X84" s="14"/>
      <c r="Y84" s="42"/>
      <c r="Z84" s="18"/>
      <c r="AA84" s="14"/>
      <c r="AB84" s="51"/>
      <c r="AC84" s="18"/>
      <c r="AD84" s="18"/>
      <c r="AE84" s="18"/>
      <c r="AF84" s="18"/>
      <c r="AG84" s="18"/>
      <c r="AH84" s="14"/>
      <c r="AI84" s="14"/>
      <c r="AJ84" s="14"/>
      <c r="AK84" s="14"/>
      <c r="AL84" s="51"/>
      <c r="AM84" s="25"/>
      <c r="AN84" s="25"/>
      <c r="AO84" s="25"/>
      <c r="AP84" s="60"/>
      <c r="AQ84" s="14"/>
      <c r="AR84" s="18"/>
      <c r="AS84" s="25"/>
      <c r="AT84" s="18"/>
      <c r="AU84" s="14"/>
      <c r="AV84" s="51"/>
    </row>
    <row r="85" spans="18:48" ht="64.5" customHeight="1">
      <c r="R85" s="14"/>
      <c r="S85" s="14"/>
      <c r="U85" s="60"/>
      <c r="V85" s="18"/>
      <c r="W85" s="18"/>
      <c r="X85" s="14"/>
      <c r="Y85" s="42"/>
      <c r="Z85" s="18"/>
      <c r="AA85" s="14"/>
      <c r="AB85" s="51"/>
      <c r="AC85" s="18"/>
      <c r="AD85" s="18"/>
      <c r="AE85" s="18"/>
      <c r="AF85" s="18"/>
      <c r="AG85" s="18"/>
      <c r="AH85" s="14"/>
      <c r="AI85" s="14"/>
      <c r="AJ85" s="14"/>
      <c r="AK85" s="14"/>
      <c r="AL85" s="51"/>
      <c r="AM85" s="25"/>
      <c r="AN85" s="25"/>
      <c r="AO85" s="25"/>
      <c r="AP85" s="60"/>
      <c r="AQ85" s="14"/>
      <c r="AR85" s="18"/>
      <c r="AS85" s="25"/>
      <c r="AT85" s="18"/>
      <c r="AU85" s="14"/>
      <c r="AV85" s="51"/>
    </row>
    <row r="86" spans="18:48" ht="64.5" customHeight="1">
      <c r="R86" s="14"/>
      <c r="S86" s="14"/>
      <c r="U86" s="60"/>
      <c r="V86" s="18"/>
      <c r="W86" s="18"/>
      <c r="X86" s="14"/>
      <c r="Y86" s="42"/>
      <c r="Z86" s="18"/>
      <c r="AA86" s="14"/>
      <c r="AB86" s="51"/>
      <c r="AC86" s="18"/>
      <c r="AD86" s="18"/>
      <c r="AE86" s="18"/>
      <c r="AF86" s="18"/>
      <c r="AG86" s="18"/>
      <c r="AH86" s="14"/>
      <c r="AI86" s="14"/>
      <c r="AJ86" s="14"/>
      <c r="AK86" s="14"/>
      <c r="AL86" s="51"/>
      <c r="AM86" s="25"/>
      <c r="AN86" s="25"/>
      <c r="AO86" s="25"/>
      <c r="AP86" s="60"/>
      <c r="AQ86" s="14"/>
      <c r="AR86" s="18"/>
      <c r="AS86" s="25"/>
      <c r="AT86" s="18"/>
      <c r="AU86" s="14"/>
      <c r="AV86" s="51"/>
    </row>
    <row r="87" spans="18:48" ht="64.5" customHeight="1">
      <c r="R87" s="14"/>
      <c r="S87" s="14"/>
      <c r="U87" s="60"/>
      <c r="V87" s="18"/>
      <c r="W87" s="18"/>
      <c r="X87" s="14"/>
      <c r="Y87" s="42"/>
      <c r="Z87" s="18"/>
      <c r="AA87" s="14"/>
      <c r="AB87" s="51"/>
      <c r="AC87" s="18"/>
      <c r="AD87" s="18"/>
      <c r="AE87" s="18"/>
      <c r="AF87" s="18"/>
      <c r="AG87" s="18"/>
      <c r="AH87" s="14"/>
      <c r="AI87" s="14"/>
      <c r="AJ87" s="14"/>
      <c r="AK87" s="14"/>
      <c r="AL87" s="51"/>
      <c r="AM87" s="25"/>
      <c r="AN87" s="25"/>
      <c r="AO87" s="25"/>
      <c r="AP87" s="60"/>
      <c r="AQ87" s="14"/>
      <c r="AR87" s="18"/>
      <c r="AS87" s="25"/>
      <c r="AT87" s="18"/>
      <c r="AU87" s="14"/>
      <c r="AV87" s="51"/>
    </row>
    <row r="88" spans="18:48" ht="64.5" customHeight="1">
      <c r="R88" s="14"/>
      <c r="S88" s="14"/>
      <c r="U88" s="60"/>
      <c r="V88" s="18"/>
      <c r="W88" s="18"/>
      <c r="X88" s="14"/>
      <c r="Y88" s="42"/>
      <c r="Z88" s="18"/>
      <c r="AA88" s="14"/>
      <c r="AB88" s="51"/>
      <c r="AC88" s="18"/>
      <c r="AD88" s="18"/>
      <c r="AE88" s="18"/>
      <c r="AF88" s="18"/>
      <c r="AG88" s="18"/>
      <c r="AH88" s="14"/>
      <c r="AI88" s="14"/>
      <c r="AJ88" s="14"/>
      <c r="AK88" s="14"/>
      <c r="AL88" s="51"/>
      <c r="AM88" s="25"/>
      <c r="AN88" s="25"/>
      <c r="AO88" s="25"/>
      <c r="AP88" s="60"/>
      <c r="AQ88" s="14"/>
      <c r="AR88" s="18"/>
      <c r="AS88" s="25"/>
      <c r="AT88" s="18"/>
      <c r="AU88" s="14"/>
      <c r="AV88" s="51"/>
    </row>
    <row r="89" spans="18:48" ht="64.5" customHeight="1">
      <c r="R89" s="14"/>
      <c r="S89" s="14"/>
      <c r="U89" s="60"/>
      <c r="V89" s="18"/>
      <c r="W89" s="18"/>
      <c r="X89" s="14"/>
      <c r="Y89" s="42"/>
      <c r="Z89" s="18"/>
      <c r="AA89" s="14"/>
      <c r="AB89" s="51"/>
      <c r="AC89" s="18"/>
      <c r="AD89" s="18"/>
      <c r="AE89" s="18"/>
      <c r="AF89" s="18"/>
      <c r="AG89" s="18"/>
      <c r="AH89" s="14"/>
      <c r="AI89" s="14"/>
      <c r="AJ89" s="14"/>
      <c r="AK89" s="14"/>
      <c r="AL89" s="51"/>
      <c r="AM89" s="25"/>
      <c r="AN89" s="25"/>
      <c r="AO89" s="25"/>
      <c r="AP89" s="60"/>
      <c r="AQ89" s="14"/>
      <c r="AR89" s="18"/>
      <c r="AS89" s="25"/>
      <c r="AT89" s="18"/>
      <c r="AU89" s="14"/>
      <c r="AV89" s="51"/>
    </row>
    <row r="90" spans="18:48" ht="64.5" customHeight="1">
      <c r="R90" s="14"/>
      <c r="S90" s="14"/>
      <c r="U90" s="60"/>
      <c r="V90" s="18"/>
      <c r="W90" s="18"/>
      <c r="X90" s="14"/>
      <c r="Y90" s="42"/>
      <c r="Z90" s="18"/>
      <c r="AA90" s="14"/>
      <c r="AB90" s="51"/>
      <c r="AC90" s="18"/>
      <c r="AD90" s="18"/>
      <c r="AE90" s="18"/>
      <c r="AF90" s="18"/>
      <c r="AG90" s="18"/>
      <c r="AH90" s="14"/>
      <c r="AI90" s="14"/>
      <c r="AJ90" s="14"/>
      <c r="AK90" s="14"/>
      <c r="AL90" s="51"/>
      <c r="AM90" s="25"/>
      <c r="AN90" s="25"/>
      <c r="AO90" s="25"/>
      <c r="AP90" s="60"/>
      <c r="AQ90" s="14"/>
      <c r="AR90" s="18"/>
      <c r="AS90" s="25"/>
      <c r="AT90" s="18"/>
      <c r="AU90" s="14"/>
      <c r="AV90" s="51"/>
    </row>
    <row r="91" spans="18:48" ht="64.5" customHeight="1">
      <c r="R91" s="14"/>
      <c r="S91" s="14"/>
      <c r="U91" s="60"/>
      <c r="V91" s="18"/>
      <c r="W91" s="18"/>
      <c r="X91" s="14"/>
      <c r="Y91" s="42"/>
      <c r="Z91" s="18"/>
      <c r="AA91" s="14"/>
      <c r="AB91" s="51"/>
      <c r="AC91" s="18"/>
      <c r="AD91" s="18"/>
      <c r="AE91" s="18"/>
      <c r="AF91" s="18"/>
      <c r="AG91" s="18"/>
      <c r="AH91" s="14"/>
      <c r="AI91" s="14"/>
      <c r="AJ91" s="14"/>
      <c r="AK91" s="14"/>
      <c r="AL91" s="51"/>
      <c r="AM91" s="25"/>
      <c r="AN91" s="25"/>
      <c r="AO91" s="25"/>
      <c r="AP91" s="60"/>
      <c r="AQ91" s="14"/>
      <c r="AR91" s="18"/>
      <c r="AS91" s="25"/>
      <c r="AT91" s="18"/>
      <c r="AU91" s="14"/>
      <c r="AV91" s="51"/>
    </row>
    <row r="92" spans="18:48" ht="64.5" customHeight="1">
      <c r="R92" s="14"/>
      <c r="S92" s="14"/>
      <c r="U92" s="60"/>
      <c r="V92" s="18"/>
      <c r="W92" s="18"/>
      <c r="X92" s="14"/>
      <c r="Y92" s="42"/>
      <c r="Z92" s="18"/>
      <c r="AA92" s="14"/>
      <c r="AB92" s="51"/>
      <c r="AC92" s="18"/>
      <c r="AD92" s="18"/>
      <c r="AE92" s="18"/>
      <c r="AF92" s="18"/>
      <c r="AG92" s="18"/>
      <c r="AH92" s="14"/>
      <c r="AI92" s="14"/>
      <c r="AJ92" s="14"/>
      <c r="AK92" s="14"/>
      <c r="AL92" s="51"/>
      <c r="AM92" s="25"/>
      <c r="AN92" s="25"/>
      <c r="AO92" s="25"/>
      <c r="AP92" s="60"/>
      <c r="AQ92" s="14"/>
      <c r="AR92" s="18"/>
      <c r="AS92" s="25"/>
      <c r="AT92" s="18"/>
      <c r="AU92" s="14"/>
      <c r="AV92" s="51"/>
    </row>
    <row r="93" spans="18:48" ht="64.5" customHeight="1">
      <c r="R93" s="14"/>
      <c r="S93" s="14"/>
      <c r="U93" s="60"/>
      <c r="V93" s="18"/>
      <c r="W93" s="18"/>
      <c r="X93" s="14"/>
      <c r="Y93" s="42"/>
      <c r="Z93" s="18"/>
      <c r="AA93" s="14"/>
      <c r="AB93" s="51"/>
      <c r="AC93" s="18"/>
      <c r="AD93" s="18"/>
      <c r="AE93" s="18"/>
      <c r="AF93" s="18"/>
      <c r="AG93" s="18"/>
      <c r="AH93" s="14"/>
      <c r="AI93" s="14"/>
      <c r="AJ93" s="14"/>
      <c r="AK93" s="14"/>
      <c r="AL93" s="51"/>
      <c r="AM93" s="25"/>
      <c r="AN93" s="25"/>
      <c r="AO93" s="25"/>
      <c r="AP93" s="60"/>
      <c r="AQ93" s="14"/>
      <c r="AR93" s="18"/>
      <c r="AS93" s="25"/>
      <c r="AT93" s="18"/>
      <c r="AU93" s="14"/>
      <c r="AV93" s="51"/>
    </row>
    <row r="94" spans="18:48" ht="64.5" customHeight="1">
      <c r="R94" s="14"/>
      <c r="S94" s="14"/>
      <c r="U94" s="60"/>
      <c r="V94" s="18"/>
      <c r="W94" s="18"/>
      <c r="X94" s="14"/>
      <c r="Y94" s="42"/>
      <c r="Z94" s="18"/>
      <c r="AA94" s="14"/>
      <c r="AB94" s="51"/>
      <c r="AC94" s="18"/>
      <c r="AD94" s="18"/>
      <c r="AE94" s="18"/>
      <c r="AF94" s="18"/>
      <c r="AG94" s="18"/>
      <c r="AH94" s="14"/>
      <c r="AI94" s="14"/>
      <c r="AJ94" s="14"/>
      <c r="AK94" s="14"/>
      <c r="AL94" s="51"/>
      <c r="AM94" s="25"/>
      <c r="AN94" s="25"/>
      <c r="AO94" s="25"/>
      <c r="AP94" s="60"/>
      <c r="AQ94" s="14"/>
      <c r="AR94" s="18"/>
      <c r="AS94" s="25"/>
      <c r="AT94" s="18"/>
      <c r="AU94" s="14"/>
      <c r="AV94" s="51"/>
    </row>
    <row r="95" spans="18:48" ht="64.5" customHeight="1">
      <c r="R95" s="14"/>
      <c r="S95" s="14"/>
      <c r="U95" s="60"/>
      <c r="V95" s="18"/>
      <c r="W95" s="18"/>
      <c r="X95" s="14"/>
      <c r="Y95" s="42"/>
      <c r="Z95" s="18"/>
      <c r="AA95" s="14"/>
      <c r="AB95" s="51"/>
      <c r="AC95" s="18"/>
      <c r="AD95" s="18"/>
      <c r="AE95" s="18"/>
      <c r="AF95" s="18"/>
      <c r="AG95" s="18"/>
      <c r="AH95" s="14"/>
      <c r="AI95" s="14"/>
      <c r="AJ95" s="14"/>
      <c r="AK95" s="14"/>
      <c r="AL95" s="51"/>
      <c r="AM95" s="25"/>
      <c r="AN95" s="25"/>
      <c r="AO95" s="25"/>
      <c r="AP95" s="60"/>
      <c r="AQ95" s="14"/>
      <c r="AR95" s="18"/>
      <c r="AS95" s="25"/>
      <c r="AT95" s="18"/>
      <c r="AU95" s="14"/>
      <c r="AV95" s="51"/>
    </row>
    <row r="96" spans="18:48" ht="64.5" customHeight="1">
      <c r="R96" s="14"/>
      <c r="S96" s="14"/>
      <c r="U96" s="60"/>
      <c r="V96" s="18"/>
      <c r="W96" s="18"/>
      <c r="X96" s="14"/>
      <c r="Y96" s="42"/>
      <c r="Z96" s="18"/>
      <c r="AA96" s="14"/>
      <c r="AB96" s="51"/>
      <c r="AC96" s="18"/>
      <c r="AD96" s="18"/>
      <c r="AE96" s="18"/>
      <c r="AF96" s="18"/>
      <c r="AG96" s="18"/>
      <c r="AH96" s="14"/>
      <c r="AI96" s="14"/>
      <c r="AJ96" s="14"/>
      <c r="AK96" s="14"/>
      <c r="AL96" s="51"/>
      <c r="AM96" s="25"/>
      <c r="AN96" s="25"/>
      <c r="AO96" s="25"/>
      <c r="AP96" s="60"/>
      <c r="AQ96" s="14"/>
      <c r="AR96" s="18"/>
      <c r="AS96" s="25"/>
      <c r="AT96" s="18"/>
      <c r="AU96" s="14"/>
      <c r="AV96" s="51"/>
    </row>
    <row r="97" spans="18:48" ht="64.5" customHeight="1">
      <c r="R97" s="14"/>
      <c r="S97" s="14"/>
      <c r="U97" s="60"/>
      <c r="V97" s="18"/>
      <c r="W97" s="18"/>
      <c r="X97" s="14"/>
      <c r="Y97" s="42"/>
      <c r="Z97" s="18"/>
      <c r="AA97" s="14"/>
      <c r="AB97" s="51"/>
      <c r="AC97" s="18"/>
      <c r="AD97" s="18"/>
      <c r="AE97" s="18"/>
      <c r="AF97" s="18"/>
      <c r="AG97" s="18"/>
      <c r="AH97" s="14"/>
      <c r="AI97" s="14"/>
      <c r="AJ97" s="14"/>
      <c r="AK97" s="14"/>
      <c r="AL97" s="51"/>
      <c r="AM97" s="25"/>
      <c r="AN97" s="25"/>
      <c r="AO97" s="25"/>
      <c r="AP97" s="60"/>
      <c r="AQ97" s="14"/>
      <c r="AR97" s="18"/>
      <c r="AS97" s="25"/>
      <c r="AT97" s="18"/>
      <c r="AU97" s="14"/>
      <c r="AV97" s="51"/>
    </row>
    <row r="98" spans="18:48" ht="64.5" customHeight="1">
      <c r="R98" s="14"/>
      <c r="S98" s="14"/>
      <c r="U98" s="60"/>
      <c r="V98" s="18"/>
      <c r="W98" s="18"/>
      <c r="X98" s="14"/>
      <c r="Y98" s="42"/>
      <c r="Z98" s="18"/>
      <c r="AA98" s="14"/>
      <c r="AB98" s="51"/>
      <c r="AC98" s="18"/>
      <c r="AD98" s="18"/>
      <c r="AE98" s="18"/>
      <c r="AF98" s="18"/>
      <c r="AG98" s="18"/>
      <c r="AH98" s="14"/>
      <c r="AI98" s="14"/>
      <c r="AJ98" s="14"/>
      <c r="AK98" s="14"/>
      <c r="AL98" s="51"/>
      <c r="AM98" s="25"/>
      <c r="AN98" s="25"/>
      <c r="AO98" s="25"/>
      <c r="AP98" s="60"/>
      <c r="AQ98" s="14"/>
      <c r="AR98" s="18"/>
      <c r="AS98" s="25"/>
      <c r="AT98" s="18"/>
      <c r="AU98" s="14"/>
      <c r="AV98" s="51"/>
    </row>
    <row r="99" spans="18:48" ht="64.5" customHeight="1">
      <c r="R99" s="14"/>
      <c r="S99" s="14"/>
      <c r="U99" s="60"/>
      <c r="V99" s="18"/>
      <c r="W99" s="18"/>
      <c r="X99" s="14"/>
      <c r="Y99" s="42"/>
      <c r="Z99" s="18"/>
      <c r="AA99" s="14"/>
      <c r="AB99" s="51"/>
      <c r="AC99" s="18"/>
      <c r="AD99" s="18"/>
      <c r="AE99" s="18"/>
      <c r="AF99" s="18"/>
      <c r="AG99" s="18"/>
      <c r="AH99" s="14"/>
      <c r="AI99" s="14"/>
      <c r="AJ99" s="14"/>
      <c r="AK99" s="14"/>
      <c r="AL99" s="51"/>
      <c r="AM99" s="25"/>
      <c r="AN99" s="25"/>
      <c r="AO99" s="25"/>
      <c r="AP99" s="60"/>
      <c r="AQ99" s="14"/>
      <c r="AR99" s="18"/>
      <c r="AS99" s="25"/>
      <c r="AT99" s="18"/>
      <c r="AU99" s="14"/>
      <c r="AV99" s="51"/>
    </row>
    <row r="100" spans="18:48" ht="64.5" customHeight="1">
      <c r="R100" s="14"/>
      <c r="S100" s="14"/>
      <c r="U100" s="60"/>
      <c r="V100" s="18"/>
      <c r="W100" s="18"/>
      <c r="X100" s="14"/>
      <c r="Y100" s="42"/>
      <c r="Z100" s="18"/>
      <c r="AA100" s="14"/>
      <c r="AB100" s="51"/>
      <c r="AC100" s="18"/>
      <c r="AD100" s="18"/>
      <c r="AE100" s="18"/>
      <c r="AF100" s="18"/>
      <c r="AG100" s="18"/>
      <c r="AH100" s="14"/>
      <c r="AI100" s="14"/>
      <c r="AJ100" s="14"/>
      <c r="AK100" s="14"/>
      <c r="AL100" s="51"/>
      <c r="AM100" s="25"/>
      <c r="AN100" s="25"/>
      <c r="AO100" s="25"/>
      <c r="AP100" s="60"/>
      <c r="AQ100" s="14"/>
      <c r="AR100" s="18"/>
      <c r="AS100" s="25"/>
      <c r="AT100" s="18"/>
      <c r="AU100" s="14"/>
      <c r="AV100" s="51"/>
    </row>
    <row r="101" spans="18:48" ht="64.5" customHeight="1">
      <c r="R101" s="14"/>
      <c r="S101" s="14"/>
      <c r="U101" s="60"/>
      <c r="V101" s="18"/>
      <c r="W101" s="18"/>
      <c r="X101" s="14"/>
      <c r="Y101" s="42"/>
      <c r="Z101" s="18"/>
      <c r="AA101" s="14"/>
      <c r="AB101" s="51"/>
      <c r="AC101" s="18"/>
      <c r="AD101" s="18"/>
      <c r="AE101" s="18"/>
      <c r="AF101" s="18"/>
      <c r="AG101" s="18"/>
      <c r="AH101" s="14"/>
      <c r="AI101" s="14"/>
      <c r="AJ101" s="14"/>
      <c r="AK101" s="14"/>
      <c r="AL101" s="51"/>
      <c r="AM101" s="25"/>
      <c r="AN101" s="25"/>
      <c r="AO101" s="25"/>
      <c r="AP101" s="60"/>
      <c r="AQ101" s="14"/>
      <c r="AR101" s="18"/>
      <c r="AS101" s="25"/>
      <c r="AT101" s="18"/>
      <c r="AU101" s="14"/>
      <c r="AV101" s="51"/>
    </row>
    <row r="102" spans="18:48" ht="64.5" customHeight="1">
      <c r="R102" s="14"/>
      <c r="S102" s="14"/>
      <c r="U102" s="60"/>
      <c r="V102" s="18"/>
      <c r="W102" s="18"/>
      <c r="X102" s="14"/>
      <c r="Y102" s="42"/>
      <c r="Z102" s="18"/>
      <c r="AA102" s="14"/>
      <c r="AB102" s="51"/>
      <c r="AC102" s="18"/>
      <c r="AD102" s="18"/>
      <c r="AE102" s="18"/>
      <c r="AF102" s="18"/>
      <c r="AG102" s="18"/>
      <c r="AH102" s="14"/>
      <c r="AI102" s="14"/>
      <c r="AJ102" s="14"/>
      <c r="AK102" s="14"/>
      <c r="AL102" s="51"/>
      <c r="AM102" s="25"/>
      <c r="AN102" s="25"/>
      <c r="AO102" s="25"/>
      <c r="AP102" s="60"/>
      <c r="AQ102" s="14"/>
      <c r="AR102" s="18"/>
      <c r="AS102" s="25"/>
      <c r="AT102" s="18"/>
      <c r="AU102" s="14"/>
      <c r="AV102" s="51"/>
    </row>
    <row r="103" spans="18:48" ht="64.5" customHeight="1">
      <c r="R103" s="14"/>
      <c r="S103" s="14"/>
      <c r="U103" s="60"/>
      <c r="V103" s="18"/>
      <c r="W103" s="18"/>
      <c r="X103" s="14"/>
      <c r="Y103" s="42"/>
      <c r="Z103" s="18"/>
      <c r="AA103" s="14"/>
      <c r="AB103" s="51"/>
      <c r="AC103" s="18"/>
      <c r="AD103" s="18"/>
      <c r="AE103" s="18"/>
      <c r="AF103" s="18"/>
      <c r="AG103" s="18"/>
      <c r="AH103" s="14"/>
      <c r="AI103" s="14"/>
      <c r="AJ103" s="14"/>
      <c r="AK103" s="14"/>
      <c r="AL103" s="51"/>
      <c r="AM103" s="25"/>
      <c r="AN103" s="25"/>
      <c r="AO103" s="25"/>
      <c r="AP103" s="60"/>
      <c r="AQ103" s="14"/>
      <c r="AR103" s="18"/>
      <c r="AS103" s="25"/>
      <c r="AT103" s="18"/>
      <c r="AU103" s="14"/>
      <c r="AV103" s="51"/>
    </row>
    <row r="104" spans="18:48" ht="64.5" customHeight="1">
      <c r="R104" s="14"/>
      <c r="S104" s="14"/>
      <c r="U104" s="60"/>
      <c r="V104" s="18"/>
      <c r="W104" s="18"/>
      <c r="X104" s="14"/>
      <c r="Y104" s="42"/>
      <c r="Z104" s="18"/>
      <c r="AA104" s="14"/>
      <c r="AB104" s="51"/>
      <c r="AC104" s="18"/>
      <c r="AD104" s="18"/>
      <c r="AE104" s="18"/>
      <c r="AF104" s="18"/>
      <c r="AG104" s="18"/>
      <c r="AH104" s="14"/>
      <c r="AI104" s="14"/>
      <c r="AJ104" s="14"/>
      <c r="AK104" s="14"/>
      <c r="AL104" s="51"/>
      <c r="AM104" s="25"/>
      <c r="AN104" s="25"/>
      <c r="AO104" s="25"/>
      <c r="AP104" s="60"/>
      <c r="AQ104" s="14"/>
      <c r="AR104" s="18"/>
      <c r="AS104" s="25"/>
      <c r="AT104" s="18"/>
      <c r="AU104" s="14"/>
      <c r="AV104" s="51"/>
    </row>
    <row r="105" spans="18:48" ht="64.5" customHeight="1">
      <c r="R105" s="14"/>
      <c r="S105" s="14"/>
      <c r="U105" s="60"/>
      <c r="V105" s="18"/>
      <c r="W105" s="18"/>
      <c r="X105" s="14"/>
      <c r="Y105" s="42"/>
      <c r="Z105" s="18"/>
      <c r="AA105" s="14"/>
      <c r="AB105" s="51"/>
      <c r="AC105" s="18"/>
      <c r="AD105" s="18"/>
      <c r="AE105" s="18"/>
      <c r="AF105" s="18"/>
      <c r="AG105" s="18"/>
      <c r="AH105" s="14"/>
      <c r="AI105" s="14"/>
      <c r="AJ105" s="14"/>
      <c r="AK105" s="14"/>
      <c r="AL105" s="51"/>
      <c r="AM105" s="25"/>
      <c r="AN105" s="25"/>
      <c r="AO105" s="25"/>
      <c r="AP105" s="60"/>
      <c r="AQ105" s="14"/>
      <c r="AR105" s="18"/>
      <c r="AS105" s="25"/>
      <c r="AT105" s="18"/>
      <c r="AU105" s="14"/>
      <c r="AV105" s="51"/>
    </row>
    <row r="106" spans="18:48" ht="49.5" customHeight="1">
      <c r="R106" s="14"/>
      <c r="S106" s="14"/>
      <c r="U106" s="60"/>
      <c r="V106" s="18"/>
      <c r="W106" s="18"/>
      <c r="X106" s="14"/>
      <c r="Y106" s="42"/>
      <c r="Z106" s="18"/>
      <c r="AA106" s="14"/>
      <c r="AB106" s="51"/>
      <c r="AC106" s="18"/>
      <c r="AD106" s="18"/>
      <c r="AE106" s="18"/>
      <c r="AF106" s="18"/>
      <c r="AG106" s="18"/>
      <c r="AH106" s="14"/>
      <c r="AI106" s="14"/>
      <c r="AJ106" s="14"/>
      <c r="AK106" s="14"/>
      <c r="AL106" s="51"/>
      <c r="AM106" s="25"/>
      <c r="AN106" s="25"/>
      <c r="AO106" s="25"/>
      <c r="AP106" s="60"/>
      <c r="AQ106" s="14"/>
      <c r="AR106" s="18"/>
      <c r="AS106" s="25"/>
      <c r="AT106" s="18"/>
      <c r="AU106" s="14"/>
      <c r="AV106" s="51"/>
    </row>
    <row r="107" spans="18:48" ht="49.5" customHeight="1">
      <c r="R107" s="14"/>
      <c r="S107" s="14"/>
      <c r="U107" s="60"/>
      <c r="V107" s="18"/>
      <c r="W107" s="18"/>
      <c r="X107" s="14"/>
      <c r="Y107" s="42"/>
      <c r="Z107" s="18"/>
      <c r="AA107" s="14"/>
      <c r="AB107" s="51"/>
      <c r="AC107" s="18"/>
      <c r="AD107" s="18"/>
      <c r="AE107" s="18"/>
      <c r="AF107" s="18"/>
      <c r="AG107" s="18"/>
      <c r="AH107" s="14"/>
      <c r="AI107" s="14"/>
      <c r="AJ107" s="14"/>
      <c r="AK107" s="14"/>
      <c r="AL107" s="51"/>
      <c r="AM107" s="25"/>
      <c r="AN107" s="25"/>
      <c r="AO107" s="25"/>
      <c r="AP107" s="60"/>
      <c r="AQ107" s="14"/>
      <c r="AR107" s="18"/>
      <c r="AS107" s="25"/>
      <c r="AT107" s="18"/>
      <c r="AU107" s="14"/>
      <c r="AV107" s="51"/>
    </row>
    <row r="108" spans="1:48" ht="49.5" customHeight="1">
      <c r="A108" s="52">
        <f aca="true" t="shared" si="0" ref="A108:A113">A107+1</f>
        <v>1</v>
      </c>
      <c r="R108" s="14"/>
      <c r="S108" s="14"/>
      <c r="U108" s="60"/>
      <c r="V108" s="18"/>
      <c r="W108" s="18"/>
      <c r="X108" s="14"/>
      <c r="Y108" s="42"/>
      <c r="Z108" s="18"/>
      <c r="AA108" s="14"/>
      <c r="AB108" s="51"/>
      <c r="AC108" s="18"/>
      <c r="AD108" s="18"/>
      <c r="AE108" s="18"/>
      <c r="AF108" s="18"/>
      <c r="AG108" s="18"/>
      <c r="AH108" s="14"/>
      <c r="AI108" s="14"/>
      <c r="AJ108" s="14"/>
      <c r="AK108" s="14"/>
      <c r="AL108" s="51"/>
      <c r="AM108" s="25"/>
      <c r="AN108" s="25"/>
      <c r="AO108" s="25"/>
      <c r="AP108" s="60"/>
      <c r="AQ108" s="14"/>
      <c r="AR108" s="18"/>
      <c r="AS108" s="25"/>
      <c r="AT108" s="18"/>
      <c r="AU108" s="14"/>
      <c r="AV108" s="51"/>
    </row>
    <row r="109" spans="1:48" ht="49.5" customHeight="1">
      <c r="A109" s="52">
        <f t="shared" si="0"/>
        <v>2</v>
      </c>
      <c r="R109" s="14"/>
      <c r="S109" s="14"/>
      <c r="U109" s="60"/>
      <c r="V109" s="18"/>
      <c r="W109" s="18"/>
      <c r="X109" s="14"/>
      <c r="Y109" s="42"/>
      <c r="Z109" s="18"/>
      <c r="AA109" s="14"/>
      <c r="AB109" s="51"/>
      <c r="AC109" s="18"/>
      <c r="AD109" s="18"/>
      <c r="AE109" s="18"/>
      <c r="AF109" s="18"/>
      <c r="AG109" s="18"/>
      <c r="AH109" s="14"/>
      <c r="AI109" s="14"/>
      <c r="AJ109" s="14"/>
      <c r="AK109" s="14"/>
      <c r="AL109" s="51"/>
      <c r="AM109" s="25"/>
      <c r="AN109" s="25"/>
      <c r="AO109" s="25"/>
      <c r="AP109" s="60"/>
      <c r="AQ109" s="14"/>
      <c r="AR109" s="18"/>
      <c r="AS109" s="25"/>
      <c r="AT109" s="18"/>
      <c r="AU109" s="14"/>
      <c r="AV109" s="51"/>
    </row>
    <row r="110" spans="1:48" ht="49.5" customHeight="1">
      <c r="A110" s="52">
        <f t="shared" si="0"/>
        <v>3</v>
      </c>
      <c r="R110" s="14"/>
      <c r="S110" s="14"/>
      <c r="U110" s="60"/>
      <c r="V110" s="18"/>
      <c r="W110" s="18"/>
      <c r="X110" s="14"/>
      <c r="Y110" s="42"/>
      <c r="Z110" s="18"/>
      <c r="AA110" s="14"/>
      <c r="AB110" s="51"/>
      <c r="AC110" s="18"/>
      <c r="AD110" s="18"/>
      <c r="AE110" s="18"/>
      <c r="AF110" s="18"/>
      <c r="AG110" s="18"/>
      <c r="AH110" s="14"/>
      <c r="AI110" s="14"/>
      <c r="AJ110" s="14"/>
      <c r="AK110" s="14"/>
      <c r="AL110" s="51"/>
      <c r="AM110" s="25"/>
      <c r="AN110" s="25"/>
      <c r="AO110" s="25"/>
      <c r="AP110" s="60"/>
      <c r="AQ110" s="14"/>
      <c r="AR110" s="18"/>
      <c r="AS110" s="25"/>
      <c r="AT110" s="18"/>
      <c r="AU110" s="14"/>
      <c r="AV110" s="51"/>
    </row>
    <row r="111" spans="1:48" ht="49.5" customHeight="1">
      <c r="A111" s="52">
        <f t="shared" si="0"/>
        <v>4</v>
      </c>
      <c r="R111" s="14"/>
      <c r="S111" s="14"/>
      <c r="U111" s="60"/>
      <c r="V111" s="18"/>
      <c r="W111" s="18"/>
      <c r="X111" s="14"/>
      <c r="Y111" s="42"/>
      <c r="Z111" s="18"/>
      <c r="AA111" s="14"/>
      <c r="AB111" s="51"/>
      <c r="AC111" s="18"/>
      <c r="AD111" s="18"/>
      <c r="AE111" s="18"/>
      <c r="AF111" s="18"/>
      <c r="AG111" s="18"/>
      <c r="AH111" s="14"/>
      <c r="AI111" s="14"/>
      <c r="AJ111" s="14"/>
      <c r="AK111" s="14"/>
      <c r="AL111" s="51"/>
      <c r="AM111" s="25"/>
      <c r="AN111" s="25"/>
      <c r="AO111" s="25"/>
      <c r="AP111" s="60"/>
      <c r="AQ111" s="14"/>
      <c r="AR111" s="18"/>
      <c r="AS111" s="25"/>
      <c r="AT111" s="18"/>
      <c r="AU111" s="14"/>
      <c r="AV111" s="51"/>
    </row>
    <row r="112" spans="1:48" ht="49.5" customHeight="1">
      <c r="A112" s="52">
        <f t="shared" si="0"/>
        <v>5</v>
      </c>
      <c r="R112" s="14"/>
      <c r="S112" s="14"/>
      <c r="U112" s="60"/>
      <c r="V112" s="18"/>
      <c r="W112" s="18"/>
      <c r="X112" s="14"/>
      <c r="Y112" s="42"/>
      <c r="Z112" s="18"/>
      <c r="AA112" s="14"/>
      <c r="AB112" s="51"/>
      <c r="AC112" s="18"/>
      <c r="AD112" s="18"/>
      <c r="AE112" s="18"/>
      <c r="AF112" s="18"/>
      <c r="AG112" s="18"/>
      <c r="AH112" s="14"/>
      <c r="AI112" s="14"/>
      <c r="AJ112" s="14"/>
      <c r="AK112" s="14"/>
      <c r="AL112" s="51"/>
      <c r="AM112" s="25"/>
      <c r="AN112" s="25"/>
      <c r="AO112" s="25"/>
      <c r="AP112" s="60"/>
      <c r="AQ112" s="14"/>
      <c r="AR112" s="18"/>
      <c r="AS112" s="25"/>
      <c r="AT112" s="18"/>
      <c r="AU112" s="14"/>
      <c r="AV112" s="51"/>
    </row>
    <row r="113" spans="1:48" ht="49.5" customHeight="1">
      <c r="A113" s="52">
        <f t="shared" si="0"/>
        <v>6</v>
      </c>
      <c r="R113" s="14"/>
      <c r="S113" s="14"/>
      <c r="U113" s="60"/>
      <c r="V113" s="18"/>
      <c r="W113" s="18"/>
      <c r="X113" s="14"/>
      <c r="Y113" s="42"/>
      <c r="Z113" s="18"/>
      <c r="AA113" s="14"/>
      <c r="AB113" s="51"/>
      <c r="AC113" s="18"/>
      <c r="AD113" s="18"/>
      <c r="AE113" s="18"/>
      <c r="AF113" s="18"/>
      <c r="AG113" s="18"/>
      <c r="AH113" s="14"/>
      <c r="AI113" s="14"/>
      <c r="AJ113" s="14"/>
      <c r="AK113" s="14"/>
      <c r="AL113" s="51"/>
      <c r="AM113" s="25"/>
      <c r="AN113" s="25"/>
      <c r="AO113" s="25"/>
      <c r="AP113" s="60"/>
      <c r="AQ113" s="14"/>
      <c r="AR113" s="18"/>
      <c r="AS113" s="25"/>
      <c r="AT113" s="18"/>
      <c r="AU113" s="14"/>
      <c r="AV113" s="51"/>
    </row>
    <row r="114" spans="1:48" ht="49.5" customHeight="1">
      <c r="A114" s="52">
        <f aca="true" t="shared" si="1" ref="A114:A131">A113+1</f>
        <v>7</v>
      </c>
      <c r="R114" s="14"/>
      <c r="S114" s="14"/>
      <c r="U114" s="60"/>
      <c r="V114" s="18"/>
      <c r="W114" s="18"/>
      <c r="X114" s="14"/>
      <c r="Y114" s="42"/>
      <c r="Z114" s="18"/>
      <c r="AA114" s="14"/>
      <c r="AB114" s="51"/>
      <c r="AC114" s="18"/>
      <c r="AD114" s="18"/>
      <c r="AE114" s="18"/>
      <c r="AF114" s="18"/>
      <c r="AG114" s="18"/>
      <c r="AH114" s="14"/>
      <c r="AI114" s="14"/>
      <c r="AJ114" s="14"/>
      <c r="AK114" s="14"/>
      <c r="AL114" s="51"/>
      <c r="AM114" s="25"/>
      <c r="AN114" s="25"/>
      <c r="AO114" s="25"/>
      <c r="AP114" s="60"/>
      <c r="AQ114" s="14"/>
      <c r="AR114" s="18"/>
      <c r="AS114" s="25"/>
      <c r="AT114" s="18"/>
      <c r="AU114" s="14"/>
      <c r="AV114" s="51"/>
    </row>
    <row r="115" spans="1:48" ht="49.5" customHeight="1">
      <c r="A115" s="52">
        <f t="shared" si="1"/>
        <v>8</v>
      </c>
      <c r="R115" s="14"/>
      <c r="S115" s="14"/>
      <c r="U115" s="60"/>
      <c r="V115" s="18"/>
      <c r="W115" s="18"/>
      <c r="X115" s="14"/>
      <c r="Y115" s="42"/>
      <c r="Z115" s="18"/>
      <c r="AA115" s="14"/>
      <c r="AB115" s="51"/>
      <c r="AC115" s="18"/>
      <c r="AD115" s="18"/>
      <c r="AE115" s="18"/>
      <c r="AF115" s="18"/>
      <c r="AG115" s="18"/>
      <c r="AH115" s="14"/>
      <c r="AI115" s="14"/>
      <c r="AJ115" s="14"/>
      <c r="AK115" s="14"/>
      <c r="AL115" s="51"/>
      <c r="AM115" s="25"/>
      <c r="AN115" s="25"/>
      <c r="AO115" s="25"/>
      <c r="AP115" s="60"/>
      <c r="AQ115" s="14"/>
      <c r="AR115" s="18"/>
      <c r="AS115" s="25"/>
      <c r="AT115" s="18"/>
      <c r="AU115" s="14"/>
      <c r="AV115" s="51"/>
    </row>
    <row r="116" spans="1:48" ht="49.5" customHeight="1">
      <c r="A116" s="52">
        <f t="shared" si="1"/>
        <v>9</v>
      </c>
      <c r="R116" s="14"/>
      <c r="S116" s="14"/>
      <c r="U116" s="60"/>
      <c r="V116" s="18"/>
      <c r="W116" s="18"/>
      <c r="X116" s="14"/>
      <c r="Y116" s="42"/>
      <c r="Z116" s="18"/>
      <c r="AA116" s="14"/>
      <c r="AB116" s="51"/>
      <c r="AC116" s="18"/>
      <c r="AD116" s="18"/>
      <c r="AE116" s="18"/>
      <c r="AF116" s="18"/>
      <c r="AG116" s="18"/>
      <c r="AH116" s="14"/>
      <c r="AI116" s="14"/>
      <c r="AJ116" s="14"/>
      <c r="AK116" s="14"/>
      <c r="AL116" s="51"/>
      <c r="AM116" s="25"/>
      <c r="AN116" s="25"/>
      <c r="AO116" s="25"/>
      <c r="AP116" s="60"/>
      <c r="AQ116" s="14"/>
      <c r="AR116" s="18"/>
      <c r="AS116" s="25"/>
      <c r="AT116" s="18"/>
      <c r="AU116" s="14"/>
      <c r="AV116" s="51"/>
    </row>
    <row r="117" spans="1:48" ht="49.5" customHeight="1">
      <c r="A117" s="52">
        <f t="shared" si="1"/>
        <v>10</v>
      </c>
      <c r="R117" s="14"/>
      <c r="S117" s="14"/>
      <c r="U117" s="60"/>
      <c r="V117" s="18"/>
      <c r="W117" s="18"/>
      <c r="X117" s="14"/>
      <c r="Y117" s="42"/>
      <c r="Z117" s="18"/>
      <c r="AA117" s="14"/>
      <c r="AB117" s="51"/>
      <c r="AC117" s="18"/>
      <c r="AD117" s="18"/>
      <c r="AE117" s="18"/>
      <c r="AF117" s="18"/>
      <c r="AG117" s="18"/>
      <c r="AH117" s="14"/>
      <c r="AI117" s="14"/>
      <c r="AJ117" s="14"/>
      <c r="AK117" s="14"/>
      <c r="AL117" s="51"/>
      <c r="AM117" s="25"/>
      <c r="AN117" s="25"/>
      <c r="AO117" s="25"/>
      <c r="AP117" s="60"/>
      <c r="AQ117" s="14"/>
      <c r="AR117" s="18"/>
      <c r="AS117" s="25"/>
      <c r="AT117" s="18"/>
      <c r="AU117" s="14"/>
      <c r="AV117" s="51"/>
    </row>
    <row r="118" spans="1:48" ht="49.5" customHeight="1">
      <c r="A118" s="52">
        <f t="shared" si="1"/>
        <v>11</v>
      </c>
      <c r="R118" s="14"/>
      <c r="S118" s="14"/>
      <c r="U118" s="60"/>
      <c r="V118" s="18"/>
      <c r="W118" s="18"/>
      <c r="X118" s="14"/>
      <c r="Y118" s="42"/>
      <c r="Z118" s="18"/>
      <c r="AA118" s="14"/>
      <c r="AB118" s="51"/>
      <c r="AC118" s="18"/>
      <c r="AD118" s="18"/>
      <c r="AE118" s="18"/>
      <c r="AF118" s="18"/>
      <c r="AG118" s="18"/>
      <c r="AH118" s="14"/>
      <c r="AI118" s="14"/>
      <c r="AJ118" s="14"/>
      <c r="AK118" s="14"/>
      <c r="AL118" s="51"/>
      <c r="AM118" s="25"/>
      <c r="AN118" s="25"/>
      <c r="AO118" s="25"/>
      <c r="AP118" s="60"/>
      <c r="AQ118" s="14"/>
      <c r="AR118" s="18"/>
      <c r="AS118" s="25"/>
      <c r="AT118" s="18"/>
      <c r="AU118" s="14"/>
      <c r="AV118" s="51"/>
    </row>
    <row r="119" spans="1:48" ht="49.5" customHeight="1">
      <c r="A119" s="52">
        <f t="shared" si="1"/>
        <v>12</v>
      </c>
      <c r="R119" s="14"/>
      <c r="S119" s="14"/>
      <c r="U119" s="60"/>
      <c r="V119" s="18"/>
      <c r="W119" s="18"/>
      <c r="X119" s="14"/>
      <c r="Y119" s="42"/>
      <c r="Z119" s="18"/>
      <c r="AA119" s="14"/>
      <c r="AB119" s="51"/>
      <c r="AC119" s="18"/>
      <c r="AD119" s="18"/>
      <c r="AE119" s="18"/>
      <c r="AF119" s="18"/>
      <c r="AG119" s="18"/>
      <c r="AH119" s="14"/>
      <c r="AI119" s="14"/>
      <c r="AJ119" s="14"/>
      <c r="AK119" s="14"/>
      <c r="AL119" s="51"/>
      <c r="AM119" s="25"/>
      <c r="AN119" s="25"/>
      <c r="AO119" s="25"/>
      <c r="AP119" s="60"/>
      <c r="AQ119" s="14"/>
      <c r="AR119" s="18"/>
      <c r="AS119" s="25"/>
      <c r="AT119" s="18"/>
      <c r="AU119" s="14"/>
      <c r="AV119" s="51"/>
    </row>
    <row r="120" spans="1:48" ht="49.5" customHeight="1">
      <c r="A120" s="52">
        <f t="shared" si="1"/>
        <v>13</v>
      </c>
      <c r="R120" s="14"/>
      <c r="S120" s="14"/>
      <c r="U120" s="60"/>
      <c r="V120" s="18"/>
      <c r="W120" s="18"/>
      <c r="X120" s="14"/>
      <c r="Y120" s="42"/>
      <c r="Z120" s="18"/>
      <c r="AA120" s="14"/>
      <c r="AB120" s="51"/>
      <c r="AC120" s="18"/>
      <c r="AD120" s="18"/>
      <c r="AE120" s="18"/>
      <c r="AF120" s="18"/>
      <c r="AG120" s="18"/>
      <c r="AH120" s="14"/>
      <c r="AI120" s="14"/>
      <c r="AJ120" s="14"/>
      <c r="AK120" s="14"/>
      <c r="AL120" s="51"/>
      <c r="AM120" s="25"/>
      <c r="AN120" s="25"/>
      <c r="AO120" s="25"/>
      <c r="AP120" s="60"/>
      <c r="AQ120" s="14"/>
      <c r="AR120" s="18"/>
      <c r="AS120" s="25"/>
      <c r="AT120" s="18"/>
      <c r="AU120" s="14"/>
      <c r="AV120" s="51"/>
    </row>
    <row r="121" spans="1:48" ht="49.5" customHeight="1">
      <c r="A121" s="52">
        <f t="shared" si="1"/>
        <v>14</v>
      </c>
      <c r="R121" s="14"/>
      <c r="S121" s="14"/>
      <c r="U121" s="60"/>
      <c r="V121" s="18"/>
      <c r="W121" s="18"/>
      <c r="X121" s="14"/>
      <c r="Y121" s="42"/>
      <c r="Z121" s="18"/>
      <c r="AA121" s="14"/>
      <c r="AB121" s="51"/>
      <c r="AC121" s="18"/>
      <c r="AD121" s="18"/>
      <c r="AE121" s="18"/>
      <c r="AF121" s="18"/>
      <c r="AG121" s="18"/>
      <c r="AH121" s="14"/>
      <c r="AI121" s="14"/>
      <c r="AJ121" s="14"/>
      <c r="AK121" s="14"/>
      <c r="AL121" s="51"/>
      <c r="AM121" s="25"/>
      <c r="AN121" s="25"/>
      <c r="AO121" s="25"/>
      <c r="AP121" s="60"/>
      <c r="AQ121" s="14"/>
      <c r="AR121" s="18"/>
      <c r="AS121" s="25"/>
      <c r="AT121" s="18"/>
      <c r="AU121" s="14"/>
      <c r="AV121" s="51"/>
    </row>
    <row r="122" spans="1:48" ht="49.5" customHeight="1">
      <c r="A122" s="52">
        <f t="shared" si="1"/>
        <v>15</v>
      </c>
      <c r="R122" s="14"/>
      <c r="S122" s="14"/>
      <c r="U122" s="60"/>
      <c r="V122" s="18"/>
      <c r="W122" s="18"/>
      <c r="X122" s="14"/>
      <c r="Y122" s="42"/>
      <c r="Z122" s="18"/>
      <c r="AA122" s="14"/>
      <c r="AB122" s="51"/>
      <c r="AC122" s="18"/>
      <c r="AD122" s="18"/>
      <c r="AE122" s="18"/>
      <c r="AF122" s="18"/>
      <c r="AG122" s="18"/>
      <c r="AH122" s="14"/>
      <c r="AI122" s="14"/>
      <c r="AJ122" s="14"/>
      <c r="AK122" s="14"/>
      <c r="AL122" s="51"/>
      <c r="AM122" s="25"/>
      <c r="AN122" s="25"/>
      <c r="AO122" s="25"/>
      <c r="AP122" s="60"/>
      <c r="AQ122" s="14"/>
      <c r="AR122" s="18"/>
      <c r="AS122" s="25"/>
      <c r="AT122" s="18"/>
      <c r="AU122" s="14"/>
      <c r="AV122" s="51"/>
    </row>
    <row r="123" spans="1:48" ht="49.5" customHeight="1">
      <c r="A123" s="52">
        <f t="shared" si="1"/>
        <v>16</v>
      </c>
      <c r="R123" s="14"/>
      <c r="S123" s="14"/>
      <c r="U123" s="60"/>
      <c r="V123" s="18"/>
      <c r="W123" s="18"/>
      <c r="X123" s="14"/>
      <c r="Y123" s="42"/>
      <c r="Z123" s="18"/>
      <c r="AA123" s="14"/>
      <c r="AB123" s="51"/>
      <c r="AC123" s="18"/>
      <c r="AD123" s="18"/>
      <c r="AE123" s="18"/>
      <c r="AF123" s="18"/>
      <c r="AG123" s="18"/>
      <c r="AH123" s="14"/>
      <c r="AI123" s="14"/>
      <c r="AJ123" s="14"/>
      <c r="AK123" s="14"/>
      <c r="AL123" s="51"/>
      <c r="AM123" s="25"/>
      <c r="AN123" s="25"/>
      <c r="AO123" s="25"/>
      <c r="AP123" s="60"/>
      <c r="AQ123" s="14"/>
      <c r="AR123" s="18"/>
      <c r="AS123" s="25"/>
      <c r="AT123" s="18"/>
      <c r="AU123" s="14"/>
      <c r="AV123" s="51"/>
    </row>
    <row r="124" spans="1:48" ht="49.5" customHeight="1">
      <c r="A124" s="52">
        <f t="shared" si="1"/>
        <v>17</v>
      </c>
      <c r="R124" s="14"/>
      <c r="S124" s="14"/>
      <c r="U124" s="60"/>
      <c r="V124" s="18"/>
      <c r="W124" s="18"/>
      <c r="X124" s="14"/>
      <c r="Y124" s="42"/>
      <c r="Z124" s="18"/>
      <c r="AA124" s="14"/>
      <c r="AB124" s="51"/>
      <c r="AC124" s="18"/>
      <c r="AD124" s="18"/>
      <c r="AE124" s="18"/>
      <c r="AF124" s="18"/>
      <c r="AG124" s="18"/>
      <c r="AH124" s="14"/>
      <c r="AI124" s="14"/>
      <c r="AJ124" s="14"/>
      <c r="AK124" s="14"/>
      <c r="AL124" s="51"/>
      <c r="AM124" s="25"/>
      <c r="AN124" s="25"/>
      <c r="AO124" s="25"/>
      <c r="AP124" s="60"/>
      <c r="AQ124" s="14"/>
      <c r="AR124" s="18"/>
      <c r="AS124" s="25"/>
      <c r="AT124" s="18"/>
      <c r="AU124" s="14"/>
      <c r="AV124" s="51"/>
    </row>
    <row r="125" spans="1:48" ht="49.5" customHeight="1">
      <c r="A125" s="52">
        <f t="shared" si="1"/>
        <v>18</v>
      </c>
      <c r="R125" s="14"/>
      <c r="S125" s="14"/>
      <c r="U125" s="60"/>
      <c r="V125" s="18"/>
      <c r="W125" s="18"/>
      <c r="X125" s="14"/>
      <c r="Y125" s="42"/>
      <c r="Z125" s="18"/>
      <c r="AA125" s="14"/>
      <c r="AB125" s="51"/>
      <c r="AC125" s="18"/>
      <c r="AD125" s="18"/>
      <c r="AE125" s="18"/>
      <c r="AF125" s="18"/>
      <c r="AG125" s="18"/>
      <c r="AH125" s="14"/>
      <c r="AI125" s="14"/>
      <c r="AJ125" s="14"/>
      <c r="AK125" s="14"/>
      <c r="AL125" s="51"/>
      <c r="AM125" s="25"/>
      <c r="AN125" s="25"/>
      <c r="AO125" s="25"/>
      <c r="AP125" s="60"/>
      <c r="AQ125" s="14"/>
      <c r="AR125" s="18"/>
      <c r="AS125" s="25"/>
      <c r="AT125" s="18"/>
      <c r="AU125" s="14"/>
      <c r="AV125" s="51"/>
    </row>
    <row r="126" spans="1:48" ht="49.5" customHeight="1">
      <c r="A126" s="52">
        <f t="shared" si="1"/>
        <v>19</v>
      </c>
      <c r="R126" s="14"/>
      <c r="S126" s="14"/>
      <c r="U126" s="60"/>
      <c r="V126" s="18"/>
      <c r="W126" s="18"/>
      <c r="X126" s="14"/>
      <c r="Y126" s="42"/>
      <c r="Z126" s="18"/>
      <c r="AA126" s="14"/>
      <c r="AB126" s="51"/>
      <c r="AC126" s="18"/>
      <c r="AD126" s="18"/>
      <c r="AE126" s="18"/>
      <c r="AF126" s="18"/>
      <c r="AG126" s="18"/>
      <c r="AH126" s="14"/>
      <c r="AI126" s="14"/>
      <c r="AJ126" s="14"/>
      <c r="AK126" s="14"/>
      <c r="AL126" s="51"/>
      <c r="AM126" s="25"/>
      <c r="AN126" s="25"/>
      <c r="AO126" s="25"/>
      <c r="AP126" s="60"/>
      <c r="AQ126" s="14"/>
      <c r="AR126" s="18"/>
      <c r="AS126" s="25"/>
      <c r="AT126" s="18"/>
      <c r="AU126" s="14"/>
      <c r="AV126" s="51"/>
    </row>
    <row r="127" spans="1:48" ht="49.5" customHeight="1">
      <c r="A127" s="52">
        <f t="shared" si="1"/>
        <v>20</v>
      </c>
      <c r="R127" s="14"/>
      <c r="S127" s="14"/>
      <c r="U127" s="60"/>
      <c r="V127" s="18"/>
      <c r="W127" s="18"/>
      <c r="X127" s="14"/>
      <c r="Y127" s="42"/>
      <c r="Z127" s="18"/>
      <c r="AA127" s="14"/>
      <c r="AB127" s="51"/>
      <c r="AC127" s="18"/>
      <c r="AD127" s="18"/>
      <c r="AE127" s="18"/>
      <c r="AF127" s="18"/>
      <c r="AG127" s="18"/>
      <c r="AH127" s="14"/>
      <c r="AI127" s="14"/>
      <c r="AJ127" s="14"/>
      <c r="AK127" s="14"/>
      <c r="AL127" s="51"/>
      <c r="AM127" s="25"/>
      <c r="AN127" s="25"/>
      <c r="AO127" s="25"/>
      <c r="AP127" s="60"/>
      <c r="AQ127" s="14"/>
      <c r="AR127" s="18"/>
      <c r="AS127" s="25"/>
      <c r="AT127" s="18"/>
      <c r="AU127" s="14"/>
      <c r="AV127" s="51"/>
    </row>
    <row r="128" spans="1:48" ht="49.5" customHeight="1">
      <c r="A128" s="52">
        <f t="shared" si="1"/>
        <v>21</v>
      </c>
      <c r="R128" s="14"/>
      <c r="S128" s="14"/>
      <c r="U128" s="60"/>
      <c r="V128" s="18"/>
      <c r="W128" s="18"/>
      <c r="X128" s="14"/>
      <c r="Y128" s="42"/>
      <c r="Z128" s="18"/>
      <c r="AA128" s="14"/>
      <c r="AB128" s="51"/>
      <c r="AC128" s="18"/>
      <c r="AD128" s="18"/>
      <c r="AE128" s="18"/>
      <c r="AF128" s="18"/>
      <c r="AG128" s="18"/>
      <c r="AH128" s="14"/>
      <c r="AI128" s="14"/>
      <c r="AJ128" s="14"/>
      <c r="AK128" s="14"/>
      <c r="AL128" s="51"/>
      <c r="AM128" s="25"/>
      <c r="AN128" s="25"/>
      <c r="AO128" s="25"/>
      <c r="AP128" s="60"/>
      <c r="AQ128" s="14"/>
      <c r="AR128" s="18"/>
      <c r="AS128" s="25"/>
      <c r="AT128" s="18"/>
      <c r="AU128" s="14"/>
      <c r="AV128" s="51"/>
    </row>
    <row r="129" spans="1:48" ht="49.5" customHeight="1">
      <c r="A129" s="52">
        <f t="shared" si="1"/>
        <v>22</v>
      </c>
      <c r="R129" s="14"/>
      <c r="S129" s="14"/>
      <c r="U129" s="60"/>
      <c r="V129" s="18"/>
      <c r="W129" s="18"/>
      <c r="X129" s="14"/>
      <c r="Y129" s="42"/>
      <c r="Z129" s="18"/>
      <c r="AA129" s="14"/>
      <c r="AB129" s="51"/>
      <c r="AC129" s="18"/>
      <c r="AD129" s="18"/>
      <c r="AE129" s="18"/>
      <c r="AF129" s="18"/>
      <c r="AG129" s="18"/>
      <c r="AH129" s="14"/>
      <c r="AI129" s="14"/>
      <c r="AJ129" s="14"/>
      <c r="AK129" s="14"/>
      <c r="AL129" s="51"/>
      <c r="AM129" s="25"/>
      <c r="AN129" s="25"/>
      <c r="AO129" s="25"/>
      <c r="AP129" s="60"/>
      <c r="AQ129" s="14"/>
      <c r="AR129" s="18"/>
      <c r="AS129" s="25"/>
      <c r="AT129" s="18"/>
      <c r="AU129" s="14"/>
      <c r="AV129" s="51"/>
    </row>
    <row r="130" spans="1:48" ht="49.5" customHeight="1">
      <c r="A130" s="52">
        <f t="shared" si="1"/>
        <v>23</v>
      </c>
      <c r="R130" s="14"/>
      <c r="S130" s="14"/>
      <c r="U130" s="60"/>
      <c r="V130" s="18"/>
      <c r="W130" s="18"/>
      <c r="X130" s="14"/>
      <c r="Y130" s="42"/>
      <c r="Z130" s="18"/>
      <c r="AA130" s="14"/>
      <c r="AB130" s="51"/>
      <c r="AC130" s="18"/>
      <c r="AD130" s="18"/>
      <c r="AE130" s="18"/>
      <c r="AF130" s="18"/>
      <c r="AG130" s="18"/>
      <c r="AH130" s="14"/>
      <c r="AI130" s="14"/>
      <c r="AJ130" s="14"/>
      <c r="AK130" s="14"/>
      <c r="AL130" s="51"/>
      <c r="AM130" s="25"/>
      <c r="AN130" s="25"/>
      <c r="AO130" s="25"/>
      <c r="AP130" s="60"/>
      <c r="AQ130" s="14"/>
      <c r="AR130" s="18"/>
      <c r="AS130" s="25"/>
      <c r="AT130" s="18"/>
      <c r="AU130" s="14"/>
      <c r="AV130" s="51"/>
    </row>
    <row r="131" spans="1:48" ht="49.5" customHeight="1">
      <c r="A131" s="52">
        <f t="shared" si="1"/>
        <v>24</v>
      </c>
      <c r="R131" s="14"/>
      <c r="S131" s="14"/>
      <c r="U131" s="60"/>
      <c r="V131" s="18"/>
      <c r="W131" s="18"/>
      <c r="X131" s="14"/>
      <c r="Y131" s="42"/>
      <c r="Z131" s="18"/>
      <c r="AA131" s="14"/>
      <c r="AB131" s="51"/>
      <c r="AC131" s="18"/>
      <c r="AD131" s="18"/>
      <c r="AE131" s="18"/>
      <c r="AF131" s="18"/>
      <c r="AG131" s="18"/>
      <c r="AH131" s="14"/>
      <c r="AI131" s="14"/>
      <c r="AJ131" s="14"/>
      <c r="AK131" s="14"/>
      <c r="AL131" s="51"/>
      <c r="AM131" s="25"/>
      <c r="AN131" s="25"/>
      <c r="AO131" s="25"/>
      <c r="AP131" s="60"/>
      <c r="AQ131" s="14"/>
      <c r="AR131" s="18"/>
      <c r="AS131" s="25"/>
      <c r="AT131" s="18"/>
      <c r="AU131" s="14"/>
      <c r="AV131" s="51"/>
    </row>
    <row r="132" spans="18:48" ht="49.5" customHeight="1">
      <c r="R132" s="14"/>
      <c r="S132" s="14"/>
      <c r="U132" s="60"/>
      <c r="V132" s="18"/>
      <c r="W132" s="18"/>
      <c r="X132" s="14"/>
      <c r="Y132" s="42"/>
      <c r="Z132" s="18"/>
      <c r="AA132" s="14"/>
      <c r="AB132" s="51"/>
      <c r="AC132" s="18"/>
      <c r="AD132" s="18"/>
      <c r="AE132" s="18"/>
      <c r="AF132" s="18"/>
      <c r="AG132" s="18"/>
      <c r="AH132" s="14"/>
      <c r="AI132" s="14"/>
      <c r="AJ132" s="14"/>
      <c r="AK132" s="14"/>
      <c r="AL132" s="51"/>
      <c r="AM132" s="25"/>
      <c r="AN132" s="25"/>
      <c r="AO132" s="25"/>
      <c r="AP132" s="60"/>
      <c r="AQ132" s="14"/>
      <c r="AR132" s="18"/>
      <c r="AS132" s="25"/>
      <c r="AT132" s="18"/>
      <c r="AU132" s="14"/>
      <c r="AV132" s="51"/>
    </row>
    <row r="133" spans="18:48" ht="49.5" customHeight="1">
      <c r="R133" s="14"/>
      <c r="S133" s="14"/>
      <c r="U133" s="60"/>
      <c r="V133" s="18"/>
      <c r="W133" s="18"/>
      <c r="X133" s="14"/>
      <c r="Y133" s="42"/>
      <c r="Z133" s="18"/>
      <c r="AA133" s="14"/>
      <c r="AB133" s="51"/>
      <c r="AC133" s="18"/>
      <c r="AD133" s="18"/>
      <c r="AE133" s="18"/>
      <c r="AF133" s="18"/>
      <c r="AG133" s="18"/>
      <c r="AH133" s="14"/>
      <c r="AI133" s="14"/>
      <c r="AJ133" s="14"/>
      <c r="AK133" s="14"/>
      <c r="AL133" s="51"/>
      <c r="AM133" s="25"/>
      <c r="AN133" s="25"/>
      <c r="AO133" s="25"/>
      <c r="AP133" s="60"/>
      <c r="AQ133" s="14"/>
      <c r="AR133" s="18"/>
      <c r="AS133" s="25"/>
      <c r="AT133" s="18"/>
      <c r="AU133" s="14"/>
      <c r="AV133" s="51"/>
    </row>
    <row r="134" spans="18:48" ht="49.5" customHeight="1">
      <c r="R134" s="14"/>
      <c r="S134" s="14"/>
      <c r="U134" s="60"/>
      <c r="V134" s="18"/>
      <c r="W134" s="18"/>
      <c r="X134" s="14"/>
      <c r="Y134" s="42"/>
      <c r="Z134" s="18"/>
      <c r="AA134" s="14"/>
      <c r="AB134" s="51"/>
      <c r="AC134" s="18"/>
      <c r="AD134" s="18"/>
      <c r="AE134" s="18"/>
      <c r="AF134" s="18"/>
      <c r="AG134" s="18"/>
      <c r="AH134" s="14"/>
      <c r="AI134" s="14"/>
      <c r="AJ134" s="14"/>
      <c r="AK134" s="14"/>
      <c r="AL134" s="51"/>
      <c r="AM134" s="25"/>
      <c r="AN134" s="25"/>
      <c r="AO134" s="25"/>
      <c r="AP134" s="60"/>
      <c r="AQ134" s="14"/>
      <c r="AR134" s="18"/>
      <c r="AS134" s="25"/>
      <c r="AT134" s="18"/>
      <c r="AU134" s="14"/>
      <c r="AV134" s="51"/>
    </row>
    <row r="135" spans="18:48" ht="49.5" customHeight="1">
      <c r="R135" s="14"/>
      <c r="S135" s="14"/>
      <c r="U135" s="60"/>
      <c r="V135" s="18"/>
      <c r="W135" s="18"/>
      <c r="X135" s="14"/>
      <c r="Y135" s="42"/>
      <c r="Z135" s="18"/>
      <c r="AA135" s="14"/>
      <c r="AB135" s="51"/>
      <c r="AC135" s="18"/>
      <c r="AD135" s="18"/>
      <c r="AE135" s="18"/>
      <c r="AF135" s="18"/>
      <c r="AG135" s="18"/>
      <c r="AH135" s="14"/>
      <c r="AI135" s="14"/>
      <c r="AJ135" s="14"/>
      <c r="AK135" s="14"/>
      <c r="AL135" s="51"/>
      <c r="AM135" s="25"/>
      <c r="AN135" s="25"/>
      <c r="AO135" s="25"/>
      <c r="AP135" s="60"/>
      <c r="AQ135" s="14"/>
      <c r="AR135" s="18"/>
      <c r="AS135" s="25"/>
      <c r="AT135" s="18"/>
      <c r="AU135" s="14"/>
      <c r="AV135" s="51"/>
    </row>
    <row r="136" spans="18:48" ht="49.5" customHeight="1">
      <c r="R136" s="14"/>
      <c r="S136" s="14"/>
      <c r="U136" s="60"/>
      <c r="V136" s="18"/>
      <c r="W136" s="18"/>
      <c r="X136" s="14"/>
      <c r="Y136" s="42"/>
      <c r="Z136" s="18"/>
      <c r="AA136" s="14"/>
      <c r="AB136" s="51"/>
      <c r="AC136" s="18"/>
      <c r="AD136" s="18"/>
      <c r="AE136" s="18"/>
      <c r="AF136" s="18"/>
      <c r="AG136" s="18"/>
      <c r="AH136" s="14"/>
      <c r="AI136" s="14"/>
      <c r="AJ136" s="14"/>
      <c r="AK136" s="14"/>
      <c r="AL136" s="51"/>
      <c r="AM136" s="25"/>
      <c r="AN136" s="25"/>
      <c r="AO136" s="25"/>
      <c r="AP136" s="60"/>
      <c r="AQ136" s="14"/>
      <c r="AR136" s="18"/>
      <c r="AS136" s="25"/>
      <c r="AT136" s="18"/>
      <c r="AU136" s="14"/>
      <c r="AV136" s="51"/>
    </row>
    <row r="137" spans="18:48" ht="49.5" customHeight="1">
      <c r="R137" s="14"/>
      <c r="S137" s="14"/>
      <c r="U137" s="60"/>
      <c r="V137" s="18"/>
      <c r="W137" s="18"/>
      <c r="X137" s="14"/>
      <c r="Y137" s="42"/>
      <c r="Z137" s="18"/>
      <c r="AA137" s="14"/>
      <c r="AB137" s="51"/>
      <c r="AC137" s="18"/>
      <c r="AD137" s="18"/>
      <c r="AE137" s="18"/>
      <c r="AF137" s="18"/>
      <c r="AG137" s="18"/>
      <c r="AH137" s="14"/>
      <c r="AI137" s="14"/>
      <c r="AJ137" s="14"/>
      <c r="AK137" s="14"/>
      <c r="AL137" s="51"/>
      <c r="AM137" s="25"/>
      <c r="AN137" s="25"/>
      <c r="AO137" s="25"/>
      <c r="AP137" s="60"/>
      <c r="AQ137" s="14"/>
      <c r="AR137" s="18"/>
      <c r="AS137" s="25"/>
      <c r="AT137" s="18"/>
      <c r="AU137" s="14"/>
      <c r="AV137" s="51"/>
    </row>
    <row r="138" spans="18:48" ht="49.5" customHeight="1">
      <c r="R138" s="14"/>
      <c r="S138" s="14"/>
      <c r="U138" s="60"/>
      <c r="V138" s="18"/>
      <c r="W138" s="18"/>
      <c r="X138" s="14"/>
      <c r="Y138" s="42"/>
      <c r="Z138" s="18"/>
      <c r="AA138" s="14"/>
      <c r="AB138" s="51"/>
      <c r="AC138" s="18"/>
      <c r="AD138" s="18"/>
      <c r="AE138" s="18"/>
      <c r="AF138" s="18"/>
      <c r="AG138" s="18"/>
      <c r="AH138" s="14"/>
      <c r="AI138" s="14"/>
      <c r="AJ138" s="14"/>
      <c r="AK138" s="14"/>
      <c r="AL138" s="51"/>
      <c r="AM138" s="25"/>
      <c r="AN138" s="25"/>
      <c r="AO138" s="25"/>
      <c r="AP138" s="60"/>
      <c r="AQ138" s="14"/>
      <c r="AR138" s="18"/>
      <c r="AS138" s="25"/>
      <c r="AT138" s="18"/>
      <c r="AU138" s="14"/>
      <c r="AV138" s="51"/>
    </row>
    <row r="139" spans="18:48" ht="49.5" customHeight="1">
      <c r="R139" s="14"/>
      <c r="S139" s="14"/>
      <c r="U139" s="60"/>
      <c r="V139" s="18"/>
      <c r="W139" s="18"/>
      <c r="X139" s="14"/>
      <c r="Y139" s="42"/>
      <c r="Z139" s="18"/>
      <c r="AA139" s="14"/>
      <c r="AB139" s="51"/>
      <c r="AC139" s="18"/>
      <c r="AD139" s="18"/>
      <c r="AE139" s="18"/>
      <c r="AF139" s="18"/>
      <c r="AG139" s="18"/>
      <c r="AH139" s="14"/>
      <c r="AI139" s="14"/>
      <c r="AJ139" s="14"/>
      <c r="AK139" s="14"/>
      <c r="AL139" s="51"/>
      <c r="AM139" s="25"/>
      <c r="AN139" s="25"/>
      <c r="AO139" s="25"/>
      <c r="AP139" s="60"/>
      <c r="AQ139" s="14"/>
      <c r="AR139" s="18"/>
      <c r="AS139" s="25"/>
      <c r="AT139" s="18"/>
      <c r="AU139" s="14"/>
      <c r="AV139" s="51"/>
    </row>
    <row r="140" spans="18:48" ht="49.5" customHeight="1">
      <c r="R140" s="14"/>
      <c r="S140" s="14"/>
      <c r="U140" s="60"/>
      <c r="V140" s="18"/>
      <c r="W140" s="18"/>
      <c r="X140" s="14"/>
      <c r="Y140" s="42"/>
      <c r="Z140" s="18"/>
      <c r="AA140" s="14"/>
      <c r="AB140" s="51"/>
      <c r="AC140" s="18"/>
      <c r="AD140" s="18"/>
      <c r="AE140" s="18"/>
      <c r="AF140" s="18"/>
      <c r="AG140" s="18"/>
      <c r="AH140" s="14"/>
      <c r="AI140" s="14"/>
      <c r="AJ140" s="14"/>
      <c r="AK140" s="14"/>
      <c r="AL140" s="51"/>
      <c r="AM140" s="25"/>
      <c r="AN140" s="25"/>
      <c r="AO140" s="25"/>
      <c r="AP140" s="60"/>
      <c r="AQ140" s="14"/>
      <c r="AR140" s="18"/>
      <c r="AS140" s="25"/>
      <c r="AT140" s="18"/>
      <c r="AU140" s="14"/>
      <c r="AV140" s="51"/>
    </row>
    <row r="141" spans="18:48" ht="49.5" customHeight="1">
      <c r="R141" s="14"/>
      <c r="S141" s="14"/>
      <c r="U141" s="60"/>
      <c r="V141" s="18"/>
      <c r="W141" s="18"/>
      <c r="X141" s="14"/>
      <c r="Y141" s="42"/>
      <c r="Z141" s="18"/>
      <c r="AA141" s="14"/>
      <c r="AB141" s="51"/>
      <c r="AC141" s="18"/>
      <c r="AD141" s="18"/>
      <c r="AE141" s="18"/>
      <c r="AF141" s="18"/>
      <c r="AG141" s="18"/>
      <c r="AH141" s="14"/>
      <c r="AI141" s="14"/>
      <c r="AJ141" s="14"/>
      <c r="AK141" s="14"/>
      <c r="AL141" s="51"/>
      <c r="AM141" s="25"/>
      <c r="AN141" s="25"/>
      <c r="AO141" s="25"/>
      <c r="AP141" s="60"/>
      <c r="AQ141" s="14"/>
      <c r="AR141" s="18"/>
      <c r="AS141" s="25"/>
      <c r="AT141" s="18"/>
      <c r="AU141" s="14"/>
      <c r="AV141" s="51"/>
    </row>
    <row r="142" spans="18:48" ht="49.5" customHeight="1">
      <c r="R142" s="14"/>
      <c r="S142" s="14"/>
      <c r="U142" s="60"/>
      <c r="V142" s="18"/>
      <c r="W142" s="18"/>
      <c r="X142" s="14"/>
      <c r="Y142" s="42"/>
      <c r="Z142" s="18"/>
      <c r="AA142" s="14"/>
      <c r="AB142" s="51"/>
      <c r="AC142" s="18"/>
      <c r="AD142" s="18"/>
      <c r="AE142" s="18"/>
      <c r="AF142" s="18"/>
      <c r="AG142" s="18"/>
      <c r="AH142" s="14"/>
      <c r="AI142" s="14"/>
      <c r="AJ142" s="14"/>
      <c r="AK142" s="14"/>
      <c r="AL142" s="51"/>
      <c r="AM142" s="25"/>
      <c r="AN142" s="25"/>
      <c r="AO142" s="25"/>
      <c r="AP142" s="60"/>
      <c r="AQ142" s="14"/>
      <c r="AR142" s="18"/>
      <c r="AS142" s="25"/>
      <c r="AT142" s="18"/>
      <c r="AU142" s="14"/>
      <c r="AV142" s="51"/>
    </row>
    <row r="143" spans="18:48" ht="49.5" customHeight="1">
      <c r="R143" s="14"/>
      <c r="S143" s="14"/>
      <c r="U143" s="60"/>
      <c r="V143" s="18"/>
      <c r="W143" s="18"/>
      <c r="X143" s="14"/>
      <c r="Y143" s="42"/>
      <c r="Z143" s="18"/>
      <c r="AA143" s="14"/>
      <c r="AB143" s="51"/>
      <c r="AC143" s="18"/>
      <c r="AD143" s="18"/>
      <c r="AE143" s="18"/>
      <c r="AF143" s="18"/>
      <c r="AG143" s="18"/>
      <c r="AH143" s="14"/>
      <c r="AI143" s="14"/>
      <c r="AJ143" s="14"/>
      <c r="AK143" s="14"/>
      <c r="AL143" s="51"/>
      <c r="AM143" s="25"/>
      <c r="AN143" s="25"/>
      <c r="AO143" s="25"/>
      <c r="AP143" s="60"/>
      <c r="AQ143" s="14"/>
      <c r="AR143" s="18"/>
      <c r="AS143" s="25"/>
      <c r="AT143" s="18"/>
      <c r="AU143" s="14"/>
      <c r="AV143" s="51"/>
    </row>
    <row r="144" spans="18:48" ht="49.5" customHeight="1">
      <c r="R144" s="14"/>
      <c r="S144" s="14"/>
      <c r="U144" s="60"/>
      <c r="V144" s="18"/>
      <c r="W144" s="18"/>
      <c r="X144" s="14"/>
      <c r="Y144" s="42"/>
      <c r="Z144" s="18"/>
      <c r="AA144" s="14"/>
      <c r="AB144" s="51"/>
      <c r="AC144" s="18"/>
      <c r="AD144" s="18"/>
      <c r="AE144" s="18"/>
      <c r="AF144" s="18"/>
      <c r="AG144" s="18"/>
      <c r="AH144" s="14"/>
      <c r="AI144" s="14"/>
      <c r="AJ144" s="14"/>
      <c r="AK144" s="14"/>
      <c r="AL144" s="51"/>
      <c r="AM144" s="25"/>
      <c r="AN144" s="25"/>
      <c r="AO144" s="25"/>
      <c r="AP144" s="60"/>
      <c r="AQ144" s="14"/>
      <c r="AR144" s="18"/>
      <c r="AS144" s="25"/>
      <c r="AT144" s="18"/>
      <c r="AU144" s="14"/>
      <c r="AV144" s="51"/>
    </row>
    <row r="145" spans="18:48" ht="49.5" customHeight="1">
      <c r="R145" s="14"/>
      <c r="S145" s="14"/>
      <c r="U145" s="60"/>
      <c r="V145" s="18"/>
      <c r="W145" s="18"/>
      <c r="X145" s="14"/>
      <c r="Y145" s="42"/>
      <c r="Z145" s="18"/>
      <c r="AA145" s="14"/>
      <c r="AB145" s="51"/>
      <c r="AC145" s="18"/>
      <c r="AD145" s="18"/>
      <c r="AE145" s="18"/>
      <c r="AF145" s="18"/>
      <c r="AG145" s="18"/>
      <c r="AH145" s="14"/>
      <c r="AI145" s="14"/>
      <c r="AJ145" s="14"/>
      <c r="AK145" s="14"/>
      <c r="AL145" s="51"/>
      <c r="AM145" s="25"/>
      <c r="AN145" s="25"/>
      <c r="AO145" s="25"/>
      <c r="AP145" s="60"/>
      <c r="AQ145" s="14"/>
      <c r="AR145" s="18"/>
      <c r="AS145" s="25"/>
      <c r="AT145" s="18"/>
      <c r="AU145" s="14"/>
      <c r="AV145" s="51"/>
    </row>
    <row r="146" spans="18:48" ht="49.5" customHeight="1">
      <c r="R146" s="14"/>
      <c r="S146" s="14"/>
      <c r="U146" s="60"/>
      <c r="V146" s="18"/>
      <c r="W146" s="18"/>
      <c r="X146" s="14"/>
      <c r="Y146" s="42"/>
      <c r="Z146" s="18"/>
      <c r="AA146" s="14"/>
      <c r="AB146" s="51"/>
      <c r="AC146" s="18"/>
      <c r="AD146" s="18"/>
      <c r="AE146" s="18"/>
      <c r="AF146" s="18"/>
      <c r="AG146" s="18"/>
      <c r="AH146" s="14"/>
      <c r="AI146" s="14"/>
      <c r="AJ146" s="14"/>
      <c r="AK146" s="14"/>
      <c r="AL146" s="51"/>
      <c r="AM146" s="25"/>
      <c r="AN146" s="25"/>
      <c r="AO146" s="25"/>
      <c r="AP146" s="60"/>
      <c r="AQ146" s="14"/>
      <c r="AR146" s="18"/>
      <c r="AS146" s="25"/>
      <c r="AT146" s="18"/>
      <c r="AU146" s="14"/>
      <c r="AV146" s="51"/>
    </row>
    <row r="147" spans="18:48" ht="49.5" customHeight="1">
      <c r="R147" s="14"/>
      <c r="S147" s="14"/>
      <c r="U147" s="60"/>
      <c r="V147" s="18"/>
      <c r="W147" s="18"/>
      <c r="X147" s="14"/>
      <c r="Y147" s="42"/>
      <c r="Z147" s="18"/>
      <c r="AA147" s="14"/>
      <c r="AB147" s="51"/>
      <c r="AC147" s="18"/>
      <c r="AD147" s="18"/>
      <c r="AE147" s="18"/>
      <c r="AF147" s="18"/>
      <c r="AG147" s="18"/>
      <c r="AH147" s="14"/>
      <c r="AI147" s="14"/>
      <c r="AJ147" s="14"/>
      <c r="AK147" s="14"/>
      <c r="AL147" s="51"/>
      <c r="AM147" s="25"/>
      <c r="AN147" s="25"/>
      <c r="AO147" s="25"/>
      <c r="AP147" s="60"/>
      <c r="AQ147" s="14"/>
      <c r="AR147" s="18"/>
      <c r="AS147" s="25"/>
      <c r="AT147" s="18"/>
      <c r="AU147" s="14"/>
      <c r="AV147" s="51"/>
    </row>
    <row r="148" spans="18:48" ht="49.5" customHeight="1">
      <c r="R148" s="14"/>
      <c r="S148" s="14"/>
      <c r="U148" s="60"/>
      <c r="V148" s="18"/>
      <c r="W148" s="18"/>
      <c r="X148" s="14"/>
      <c r="Y148" s="42"/>
      <c r="Z148" s="18"/>
      <c r="AA148" s="14"/>
      <c r="AB148" s="51"/>
      <c r="AC148" s="18"/>
      <c r="AD148" s="18"/>
      <c r="AE148" s="18"/>
      <c r="AF148" s="18"/>
      <c r="AG148" s="18"/>
      <c r="AH148" s="14"/>
      <c r="AI148" s="14"/>
      <c r="AJ148" s="14"/>
      <c r="AK148" s="14"/>
      <c r="AL148" s="51"/>
      <c r="AM148" s="25"/>
      <c r="AN148" s="25"/>
      <c r="AO148" s="25"/>
      <c r="AP148" s="60"/>
      <c r="AQ148" s="14"/>
      <c r="AR148" s="18"/>
      <c r="AS148" s="25"/>
      <c r="AT148" s="18"/>
      <c r="AU148" s="14"/>
      <c r="AV148" s="51"/>
    </row>
    <row r="149" spans="18:48" ht="49.5" customHeight="1">
      <c r="R149" s="14"/>
      <c r="S149" s="14"/>
      <c r="U149" s="60"/>
      <c r="V149" s="18"/>
      <c r="W149" s="18"/>
      <c r="X149" s="14"/>
      <c r="Y149" s="42"/>
      <c r="Z149" s="18"/>
      <c r="AA149" s="14"/>
      <c r="AB149" s="51"/>
      <c r="AC149" s="18"/>
      <c r="AD149" s="18"/>
      <c r="AE149" s="18"/>
      <c r="AF149" s="18"/>
      <c r="AG149" s="18"/>
      <c r="AH149" s="14"/>
      <c r="AI149" s="14"/>
      <c r="AJ149" s="14"/>
      <c r="AK149" s="14"/>
      <c r="AL149" s="51"/>
      <c r="AM149" s="25"/>
      <c r="AN149" s="25"/>
      <c r="AO149" s="25"/>
      <c r="AP149" s="60"/>
      <c r="AQ149" s="14"/>
      <c r="AR149" s="18"/>
      <c r="AS149" s="25"/>
      <c r="AT149" s="18"/>
      <c r="AU149" s="14"/>
      <c r="AV149" s="51"/>
    </row>
    <row r="150" spans="18:48" ht="49.5" customHeight="1">
      <c r="R150" s="14"/>
      <c r="S150" s="14"/>
      <c r="U150" s="60"/>
      <c r="V150" s="18"/>
      <c r="W150" s="18"/>
      <c r="X150" s="14"/>
      <c r="Y150" s="42"/>
      <c r="Z150" s="18"/>
      <c r="AA150" s="14"/>
      <c r="AB150" s="51"/>
      <c r="AC150" s="18"/>
      <c r="AD150" s="18"/>
      <c r="AE150" s="18"/>
      <c r="AF150" s="18"/>
      <c r="AG150" s="18"/>
      <c r="AH150" s="14"/>
      <c r="AI150" s="14"/>
      <c r="AJ150" s="14"/>
      <c r="AK150" s="14"/>
      <c r="AL150" s="51"/>
      <c r="AM150" s="25"/>
      <c r="AN150" s="25"/>
      <c r="AO150" s="25"/>
      <c r="AP150" s="60"/>
      <c r="AQ150" s="14"/>
      <c r="AR150" s="18"/>
      <c r="AS150" s="25"/>
      <c r="AT150" s="18"/>
      <c r="AU150" s="14"/>
      <c r="AV150" s="51"/>
    </row>
    <row r="151" spans="18:48" ht="49.5" customHeight="1">
      <c r="R151" s="14"/>
      <c r="S151" s="14"/>
      <c r="U151" s="60"/>
      <c r="V151" s="18"/>
      <c r="W151" s="18"/>
      <c r="X151" s="14"/>
      <c r="Y151" s="42"/>
      <c r="Z151" s="18"/>
      <c r="AA151" s="14"/>
      <c r="AB151" s="51"/>
      <c r="AC151" s="18"/>
      <c r="AD151" s="18"/>
      <c r="AE151" s="18"/>
      <c r="AF151" s="18"/>
      <c r="AG151" s="18"/>
      <c r="AH151" s="14"/>
      <c r="AI151" s="14"/>
      <c r="AJ151" s="14"/>
      <c r="AK151" s="14"/>
      <c r="AL151" s="51"/>
      <c r="AM151" s="25"/>
      <c r="AN151" s="25"/>
      <c r="AO151" s="25"/>
      <c r="AP151" s="60"/>
      <c r="AQ151" s="14"/>
      <c r="AR151" s="18"/>
      <c r="AS151" s="25"/>
      <c r="AT151" s="18"/>
      <c r="AU151" s="14"/>
      <c r="AV151" s="51"/>
    </row>
    <row r="152" spans="18:48" ht="49.5" customHeight="1">
      <c r="R152" s="14"/>
      <c r="S152" s="14"/>
      <c r="U152" s="60"/>
      <c r="V152" s="18"/>
      <c r="W152" s="18"/>
      <c r="X152" s="14"/>
      <c r="Y152" s="42"/>
      <c r="Z152" s="18"/>
      <c r="AA152" s="14"/>
      <c r="AB152" s="51"/>
      <c r="AC152" s="18"/>
      <c r="AD152" s="18"/>
      <c r="AE152" s="18"/>
      <c r="AF152" s="18"/>
      <c r="AG152" s="18"/>
      <c r="AH152" s="14"/>
      <c r="AI152" s="14"/>
      <c r="AJ152" s="14"/>
      <c r="AK152" s="14"/>
      <c r="AL152" s="51"/>
      <c r="AM152" s="25"/>
      <c r="AN152" s="25"/>
      <c r="AO152" s="25"/>
      <c r="AP152" s="60"/>
      <c r="AQ152" s="14"/>
      <c r="AR152" s="18"/>
      <c r="AS152" s="25"/>
      <c r="AT152" s="18"/>
      <c r="AU152" s="14"/>
      <c r="AV152" s="51"/>
    </row>
    <row r="153" spans="18:48" ht="49.5" customHeight="1">
      <c r="R153" s="14"/>
      <c r="S153" s="14"/>
      <c r="U153" s="60"/>
      <c r="V153" s="18"/>
      <c r="W153" s="18"/>
      <c r="X153" s="14"/>
      <c r="Y153" s="42"/>
      <c r="Z153" s="18"/>
      <c r="AA153" s="14"/>
      <c r="AB153" s="51"/>
      <c r="AC153" s="18"/>
      <c r="AD153" s="18"/>
      <c r="AE153" s="18"/>
      <c r="AF153" s="18"/>
      <c r="AG153" s="18"/>
      <c r="AH153" s="14"/>
      <c r="AI153" s="14"/>
      <c r="AJ153" s="14"/>
      <c r="AK153" s="14"/>
      <c r="AL153" s="51"/>
      <c r="AM153" s="25"/>
      <c r="AN153" s="25"/>
      <c r="AO153" s="25"/>
      <c r="AP153" s="60"/>
      <c r="AQ153" s="14"/>
      <c r="AR153" s="18"/>
      <c r="AS153" s="25"/>
      <c r="AT153" s="18"/>
      <c r="AU153" s="14"/>
      <c r="AV153" s="51"/>
    </row>
    <row r="154" spans="18:48" ht="49.5" customHeight="1">
      <c r="R154" s="14"/>
      <c r="S154" s="14"/>
      <c r="U154" s="60"/>
      <c r="V154" s="18"/>
      <c r="W154" s="18"/>
      <c r="X154" s="14"/>
      <c r="Y154" s="42"/>
      <c r="Z154" s="18"/>
      <c r="AA154" s="14"/>
      <c r="AB154" s="51"/>
      <c r="AC154" s="18"/>
      <c r="AD154" s="18"/>
      <c r="AE154" s="18"/>
      <c r="AF154" s="18"/>
      <c r="AG154" s="18"/>
      <c r="AH154" s="14"/>
      <c r="AI154" s="14"/>
      <c r="AJ154" s="14"/>
      <c r="AK154" s="14"/>
      <c r="AL154" s="51"/>
      <c r="AM154" s="25"/>
      <c r="AN154" s="25"/>
      <c r="AO154" s="25"/>
      <c r="AP154" s="60"/>
      <c r="AQ154" s="14"/>
      <c r="AR154" s="18"/>
      <c r="AS154" s="25"/>
      <c r="AT154" s="18"/>
      <c r="AU154" s="14"/>
      <c r="AV154" s="51"/>
    </row>
    <row r="155" spans="18:48" ht="49.5" customHeight="1">
      <c r="R155" s="14"/>
      <c r="S155" s="14"/>
      <c r="U155" s="60"/>
      <c r="V155" s="18"/>
      <c r="W155" s="18"/>
      <c r="X155" s="14"/>
      <c r="Y155" s="42"/>
      <c r="Z155" s="18"/>
      <c r="AA155" s="14"/>
      <c r="AB155" s="51"/>
      <c r="AC155" s="18"/>
      <c r="AD155" s="18"/>
      <c r="AE155" s="18"/>
      <c r="AF155" s="18"/>
      <c r="AG155" s="18"/>
      <c r="AH155" s="14"/>
      <c r="AI155" s="14"/>
      <c r="AJ155" s="14"/>
      <c r="AK155" s="14"/>
      <c r="AL155" s="51"/>
      <c r="AM155" s="25"/>
      <c r="AN155" s="25"/>
      <c r="AO155" s="25"/>
      <c r="AP155" s="60"/>
      <c r="AQ155" s="14"/>
      <c r="AR155" s="18"/>
      <c r="AS155" s="25"/>
      <c r="AT155" s="18"/>
      <c r="AU155" s="14"/>
      <c r="AV155" s="51"/>
    </row>
    <row r="156" spans="18:48" ht="49.5" customHeight="1">
      <c r="R156" s="14"/>
      <c r="S156" s="14"/>
      <c r="U156" s="60"/>
      <c r="V156" s="18"/>
      <c r="W156" s="18"/>
      <c r="X156" s="14"/>
      <c r="Y156" s="42"/>
      <c r="Z156" s="18"/>
      <c r="AA156" s="14"/>
      <c r="AB156" s="51"/>
      <c r="AC156" s="18"/>
      <c r="AD156" s="18"/>
      <c r="AE156" s="18"/>
      <c r="AF156" s="18"/>
      <c r="AG156" s="18"/>
      <c r="AH156" s="14"/>
      <c r="AI156" s="14"/>
      <c r="AJ156" s="14"/>
      <c r="AK156" s="14"/>
      <c r="AL156" s="51"/>
      <c r="AM156" s="25"/>
      <c r="AN156" s="25"/>
      <c r="AO156" s="25"/>
      <c r="AP156" s="60"/>
      <c r="AQ156" s="14"/>
      <c r="AR156" s="18"/>
      <c r="AS156" s="25"/>
      <c r="AT156" s="18"/>
      <c r="AU156" s="14"/>
      <c r="AV156" s="51"/>
    </row>
    <row r="157" spans="18:48" ht="49.5" customHeight="1">
      <c r="R157" s="14"/>
      <c r="S157" s="14"/>
      <c r="U157" s="60"/>
      <c r="V157" s="18"/>
      <c r="W157" s="18"/>
      <c r="X157" s="14"/>
      <c r="Y157" s="42"/>
      <c r="Z157" s="18"/>
      <c r="AA157" s="14"/>
      <c r="AB157" s="51"/>
      <c r="AC157" s="18"/>
      <c r="AD157" s="18"/>
      <c r="AE157" s="18"/>
      <c r="AF157" s="18"/>
      <c r="AG157" s="18"/>
      <c r="AH157" s="14"/>
      <c r="AI157" s="14"/>
      <c r="AJ157" s="14"/>
      <c r="AK157" s="14"/>
      <c r="AL157" s="51"/>
      <c r="AM157" s="25"/>
      <c r="AN157" s="25"/>
      <c r="AO157" s="25"/>
      <c r="AP157" s="60"/>
      <c r="AQ157" s="14"/>
      <c r="AR157" s="18"/>
      <c r="AS157" s="25"/>
      <c r="AT157" s="18"/>
      <c r="AU157" s="14"/>
      <c r="AV157" s="51"/>
    </row>
    <row r="158" spans="18:48" ht="39.75" customHeight="1">
      <c r="R158" s="14"/>
      <c r="S158" s="14"/>
      <c r="U158" s="60"/>
      <c r="V158" s="18"/>
      <c r="W158" s="18"/>
      <c r="X158" s="14"/>
      <c r="Y158" s="42"/>
      <c r="Z158" s="18"/>
      <c r="AA158" s="14"/>
      <c r="AB158" s="51"/>
      <c r="AC158" s="18"/>
      <c r="AD158" s="18"/>
      <c r="AE158" s="18"/>
      <c r="AF158" s="18"/>
      <c r="AG158" s="18"/>
      <c r="AH158" s="14"/>
      <c r="AI158" s="14"/>
      <c r="AJ158" s="14"/>
      <c r="AK158" s="14"/>
      <c r="AL158" s="51"/>
      <c r="AM158" s="25"/>
      <c r="AN158" s="25"/>
      <c r="AO158" s="25"/>
      <c r="AP158" s="60"/>
      <c r="AQ158" s="14"/>
      <c r="AR158" s="18"/>
      <c r="AS158" s="25"/>
      <c r="AT158" s="18"/>
      <c r="AU158" s="14"/>
      <c r="AV158" s="51"/>
    </row>
    <row r="159" spans="18:48" ht="39.75" customHeight="1">
      <c r="R159" s="14"/>
      <c r="S159" s="14"/>
      <c r="U159" s="60"/>
      <c r="V159" s="18"/>
      <c r="W159" s="18"/>
      <c r="X159" s="14"/>
      <c r="Y159" s="42"/>
      <c r="Z159" s="18"/>
      <c r="AA159" s="14"/>
      <c r="AB159" s="51"/>
      <c r="AC159" s="18"/>
      <c r="AD159" s="18"/>
      <c r="AE159" s="18"/>
      <c r="AF159" s="18"/>
      <c r="AG159" s="18"/>
      <c r="AH159" s="14"/>
      <c r="AI159" s="14"/>
      <c r="AJ159" s="14"/>
      <c r="AK159" s="14"/>
      <c r="AL159" s="51"/>
      <c r="AM159" s="25"/>
      <c r="AN159" s="25"/>
      <c r="AO159" s="25"/>
      <c r="AP159" s="60"/>
      <c r="AQ159" s="14"/>
      <c r="AR159" s="18"/>
      <c r="AS159" s="25"/>
      <c r="AT159" s="18"/>
      <c r="AU159" s="14"/>
      <c r="AV159" s="51"/>
    </row>
    <row r="160" spans="18:48" ht="39.75" customHeight="1">
      <c r="R160" s="14"/>
      <c r="S160" s="14"/>
      <c r="U160" s="60"/>
      <c r="V160" s="18"/>
      <c r="W160" s="18"/>
      <c r="X160" s="14"/>
      <c r="Y160" s="42"/>
      <c r="Z160" s="18"/>
      <c r="AA160" s="14"/>
      <c r="AB160" s="51"/>
      <c r="AC160" s="18"/>
      <c r="AD160" s="18"/>
      <c r="AE160" s="18"/>
      <c r="AF160" s="18"/>
      <c r="AG160" s="18"/>
      <c r="AH160" s="14"/>
      <c r="AI160" s="14"/>
      <c r="AJ160" s="14"/>
      <c r="AK160" s="14"/>
      <c r="AL160" s="51"/>
      <c r="AM160" s="25"/>
      <c r="AN160" s="25"/>
      <c r="AO160" s="25"/>
      <c r="AP160" s="60"/>
      <c r="AQ160" s="14"/>
      <c r="AR160" s="18"/>
      <c r="AS160" s="25"/>
      <c r="AT160" s="18"/>
      <c r="AU160" s="14"/>
      <c r="AV160" s="51"/>
    </row>
    <row r="161" spans="18:48" ht="39.75" customHeight="1">
      <c r="R161" s="14"/>
      <c r="S161" s="14"/>
      <c r="U161" s="60"/>
      <c r="V161" s="18"/>
      <c r="W161" s="18"/>
      <c r="X161" s="14"/>
      <c r="Y161" s="42"/>
      <c r="Z161" s="18"/>
      <c r="AA161" s="14"/>
      <c r="AB161" s="51"/>
      <c r="AC161" s="18"/>
      <c r="AD161" s="18"/>
      <c r="AE161" s="18"/>
      <c r="AF161" s="18"/>
      <c r="AG161" s="18"/>
      <c r="AH161" s="14"/>
      <c r="AI161" s="14"/>
      <c r="AJ161" s="14"/>
      <c r="AK161" s="14"/>
      <c r="AL161" s="51"/>
      <c r="AM161" s="25"/>
      <c r="AN161" s="25"/>
      <c r="AO161" s="25"/>
      <c r="AP161" s="60"/>
      <c r="AQ161" s="14"/>
      <c r="AR161" s="18"/>
      <c r="AS161" s="25"/>
      <c r="AT161" s="18"/>
      <c r="AU161" s="14"/>
      <c r="AV161" s="51"/>
    </row>
    <row r="162" ht="39.75" customHeight="1"/>
    <row r="163" ht="39.75" customHeight="1"/>
    <row r="164" ht="39.75" customHeight="1"/>
    <row r="165" ht="39.75" customHeight="1"/>
    <row r="166" ht="39.75" customHeight="1"/>
    <row r="167" ht="39.75" customHeight="1"/>
    <row r="168" ht="39.75" customHeight="1"/>
    <row r="169" ht="39.75" customHeight="1"/>
    <row r="170" ht="39.75" customHeight="1"/>
    <row r="171" ht="39.75" customHeight="1"/>
    <row r="172" ht="39.75" customHeight="1"/>
    <row r="173" ht="39.75" customHeight="1"/>
    <row r="174" ht="39.75" customHeight="1"/>
    <row r="175" ht="39.75" customHeight="1"/>
    <row r="176" ht="39.75" customHeight="1"/>
    <row r="177" ht="39.75" customHeight="1"/>
    <row r="178" ht="39.75" customHeight="1"/>
    <row r="179" ht="39.75" customHeight="1"/>
    <row r="180" ht="39.75" customHeight="1"/>
    <row r="181" ht="39.75" customHeight="1"/>
    <row r="182" ht="39.75" customHeight="1"/>
    <row r="183" ht="39.75" customHeight="1"/>
    <row r="184" ht="39.75" customHeight="1"/>
    <row r="185" ht="39.75" customHeight="1"/>
    <row r="186" ht="39.75" customHeight="1"/>
    <row r="187" ht="39.75" customHeight="1"/>
    <row r="188" ht="39.75" customHeight="1"/>
    <row r="189" ht="39.75" customHeight="1"/>
    <row r="190" ht="39.75" customHeight="1"/>
    <row r="191" ht="39.75" customHeight="1"/>
    <row r="192" ht="39.75" customHeight="1"/>
    <row r="193" ht="39.75" customHeight="1"/>
    <row r="194" ht="39.75" customHeight="1"/>
    <row r="195" ht="39.75" customHeight="1"/>
    <row r="196" ht="39.75" customHeight="1"/>
    <row r="197" ht="39.75" customHeight="1"/>
    <row r="198" ht="39.75" customHeight="1"/>
    <row r="199" ht="39.75" customHeight="1"/>
    <row r="200" ht="39.75" customHeight="1"/>
    <row r="201" ht="39.75" customHeight="1"/>
    <row r="202" ht="39.75" customHeight="1"/>
    <row r="203" ht="39.75" customHeight="1"/>
    <row r="204" ht="39.75" customHeight="1"/>
    <row r="205" ht="39.75" customHeight="1"/>
    <row r="206" ht="39.75" customHeight="1"/>
    <row r="207" ht="39.75" customHeight="1"/>
    <row r="208" ht="39.75" customHeight="1"/>
    <row r="209" ht="39.75" customHeight="1"/>
    <row r="210" ht="39.75" customHeight="1"/>
    <row r="211" ht="39.75" customHeight="1"/>
    <row r="212" ht="39.75" customHeight="1"/>
    <row r="213" ht="39.75" customHeight="1"/>
    <row r="214" ht="39.75" customHeight="1"/>
    <row r="215" ht="39.75" customHeight="1"/>
    <row r="216" ht="39.75" customHeight="1"/>
    <row r="217" ht="39.75" customHeight="1"/>
    <row r="218" ht="39.75" customHeight="1"/>
    <row r="219" ht="39.75" customHeight="1"/>
    <row r="220" ht="39.75" customHeight="1"/>
    <row r="221" ht="39.75" customHeight="1"/>
    <row r="222" ht="39.75" customHeight="1"/>
    <row r="223" ht="39.75" customHeight="1"/>
    <row r="224" ht="39.75" customHeight="1"/>
    <row r="225" ht="39.75" customHeight="1"/>
    <row r="226" ht="39.75" customHeight="1"/>
    <row r="227" ht="39.75" customHeight="1"/>
    <row r="228" ht="39.75" customHeight="1"/>
    <row r="229" ht="39.75" customHeight="1"/>
    <row r="230" ht="39.75" customHeight="1"/>
    <row r="231" ht="39.75" customHeight="1"/>
    <row r="232" ht="39.75" customHeight="1"/>
    <row r="233" ht="39.75" customHeight="1"/>
    <row r="234" ht="39.75" customHeight="1"/>
    <row r="235" ht="39.75" customHeight="1"/>
    <row r="236" ht="39.75" customHeight="1"/>
  </sheetData>
  <mergeCells count="15">
    <mergeCell ref="AQ3:AV3"/>
    <mergeCell ref="P3:U3"/>
    <mergeCell ref="B3:O3"/>
    <mergeCell ref="A1:L1"/>
    <mergeCell ref="M1:AV2"/>
    <mergeCell ref="B2:D2"/>
    <mergeCell ref="E2:G2"/>
    <mergeCell ref="H2:L2"/>
    <mergeCell ref="AM4:AN4"/>
    <mergeCell ref="A3:A5"/>
    <mergeCell ref="AC3:AL3"/>
    <mergeCell ref="AM3:AP3"/>
    <mergeCell ref="B4:C4"/>
    <mergeCell ref="K4:O4"/>
    <mergeCell ref="AH4:AK4"/>
  </mergeCells>
  <printOptions gridLines="1"/>
  <pageMargins left="0.75" right="0.75" top="1" bottom="1" header="0.5" footer="0.5"/>
  <pageSetup orientation="landscape" scale="60"/>
  <headerFooter alignWithMargins="0">
    <oddHeader>&amp;CDatabase of Quaternary Geochronology&amp;RPage   &amp;P of 3</oddHeader>
  </headerFooter>
  <colBreaks count="2" manualBreakCount="2">
    <brk id="21" max="12" man="1"/>
    <brk id="38" max="12" man="1"/>
  </colBreaks>
  <legacyDrawing r:id="rId2"/>
</worksheet>
</file>

<file path=xl/worksheets/sheet2.xml><?xml version="1.0" encoding="utf-8"?>
<worksheet xmlns="http://schemas.openxmlformats.org/spreadsheetml/2006/main" xmlns:r="http://schemas.openxmlformats.org/officeDocument/2006/relationships">
  <dimension ref="A1:AY126"/>
  <sheetViews>
    <sheetView tabSelected="1" workbookViewId="0" topLeftCell="A1">
      <pane xSplit="1" ySplit="7" topLeftCell="B25" activePane="bottomRight" state="frozen"/>
      <selection pane="topLeft" activeCell="A1" sqref="A1"/>
      <selection pane="topRight" activeCell="B1" sqref="B1"/>
      <selection pane="bottomLeft" activeCell="A6" sqref="A6"/>
      <selection pane="bottomRight" activeCell="A3" sqref="A3:L3"/>
    </sheetView>
  </sheetViews>
  <sheetFormatPr defaultColWidth="9.00390625" defaultRowHeight="12"/>
  <cols>
    <col min="1" max="1" width="9.125" style="2" customWidth="1"/>
    <col min="2" max="2" width="9.75390625" style="21" customWidth="1"/>
    <col min="3" max="3" width="10.00390625" style="21" customWidth="1"/>
    <col min="4" max="4" width="10.00390625" style="2" customWidth="1"/>
    <col min="5" max="5" width="7.125" style="2" customWidth="1"/>
    <col min="6" max="6" width="7.00390625" style="2" customWidth="1"/>
    <col min="7" max="7" width="10.00390625" style="2" customWidth="1"/>
    <col min="8" max="8" width="6.75390625" style="2" customWidth="1"/>
    <col min="9" max="9" width="7.125" style="2" customWidth="1"/>
    <col min="10" max="10" width="16.00390625" style="2" customWidth="1"/>
    <col min="11" max="14" width="7.375" style="2" customWidth="1"/>
    <col min="15" max="16" width="9.00390625" style="2" customWidth="1"/>
    <col min="17" max="17" width="7.875" style="2" customWidth="1"/>
    <col min="18" max="18" width="8.00390625" style="2" customWidth="1"/>
    <col min="19" max="19" width="10.875" style="2" customWidth="1"/>
    <col min="20" max="20" width="10.875" style="20" customWidth="1"/>
    <col min="21" max="21" width="15.125" style="1" customWidth="1"/>
    <col min="22" max="22" width="10.875" style="4" customWidth="1"/>
    <col min="23" max="23" width="9.375" style="4" customWidth="1"/>
    <col min="24" max="24" width="9.00390625" style="2" customWidth="1"/>
    <col min="25" max="25" width="11.875" style="3" customWidth="1"/>
    <col min="26" max="26" width="7.75390625" style="4" customWidth="1"/>
    <col min="27" max="27" width="7.75390625" style="2" customWidth="1"/>
    <col min="28" max="28" width="8.375" style="2" customWidth="1"/>
    <col min="29" max="33" width="10.875" style="4" customWidth="1"/>
    <col min="34" max="34" width="10.875" style="2" customWidth="1"/>
    <col min="35" max="35" width="7.875" style="2" customWidth="1"/>
    <col min="36" max="36" width="7.25390625" style="2" customWidth="1"/>
    <col min="37" max="37" width="9.25390625" style="2" customWidth="1"/>
    <col min="38" max="38" width="15.375" style="2" customWidth="1"/>
    <col min="39" max="39" width="20.875" style="1" customWidth="1"/>
    <col min="40" max="40" width="15.375" style="1" customWidth="1"/>
    <col min="41" max="41" width="21.125" style="1" customWidth="1"/>
    <col min="42" max="42" width="21.75390625" style="1" customWidth="1"/>
    <col min="43" max="43" width="11.75390625" style="2" customWidth="1"/>
    <col min="44" max="44" width="12.25390625" style="4" customWidth="1"/>
    <col min="45" max="45" width="48.375" style="1" customWidth="1"/>
    <col min="46" max="46" width="15.875" style="4" customWidth="1"/>
    <col min="47" max="48" width="11.375" style="2" customWidth="1"/>
    <col min="49" max="16384" width="11.375" style="0" customWidth="1"/>
  </cols>
  <sheetData>
    <row r="1" spans="1:3" ht="19.5" customHeight="1">
      <c r="A1" s="132"/>
      <c r="B1" s="132"/>
      <c r="C1" s="132"/>
    </row>
    <row r="2" ht="12"/>
    <row r="3" spans="1:48" ht="34.5" customHeight="1">
      <c r="A3" s="153" t="s">
        <v>121</v>
      </c>
      <c r="B3" s="154"/>
      <c r="C3" s="154"/>
      <c r="D3" s="154"/>
      <c r="E3" s="154"/>
      <c r="F3" s="154"/>
      <c r="G3" s="154"/>
      <c r="H3" s="154"/>
      <c r="I3" s="154"/>
      <c r="J3" s="154"/>
      <c r="K3" s="154"/>
      <c r="L3" s="154"/>
      <c r="M3" s="155"/>
      <c r="N3" s="155"/>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7"/>
    </row>
    <row r="4" spans="1:48" s="5" customFormat="1" ht="24.75" customHeight="1" thickBot="1">
      <c r="A4" s="49"/>
      <c r="B4" s="160" t="s">
        <v>221</v>
      </c>
      <c r="C4" s="161"/>
      <c r="D4" s="161"/>
      <c r="E4" s="162">
        <v>36315</v>
      </c>
      <c r="F4" s="161"/>
      <c r="G4" s="161"/>
      <c r="H4" s="163" t="s">
        <v>58</v>
      </c>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9"/>
    </row>
    <row r="5" spans="1:51" s="67" customFormat="1" ht="24.75" customHeight="1" thickBot="1" thickTop="1">
      <c r="A5" s="135" t="s">
        <v>229</v>
      </c>
      <c r="B5" s="152" t="s">
        <v>318</v>
      </c>
      <c r="C5" s="150"/>
      <c r="D5" s="150"/>
      <c r="E5" s="150"/>
      <c r="F5" s="150"/>
      <c r="G5" s="150"/>
      <c r="H5" s="150"/>
      <c r="I5" s="150"/>
      <c r="J5" s="150"/>
      <c r="K5" s="150"/>
      <c r="L5" s="150"/>
      <c r="M5" s="150"/>
      <c r="N5" s="150"/>
      <c r="O5" s="151"/>
      <c r="P5" s="129" t="s">
        <v>316</v>
      </c>
      <c r="Q5" s="130"/>
      <c r="R5" s="130"/>
      <c r="S5" s="130"/>
      <c r="T5" s="130"/>
      <c r="U5" s="130"/>
      <c r="V5" s="131" t="s">
        <v>106</v>
      </c>
      <c r="W5" s="128"/>
      <c r="X5" s="128"/>
      <c r="Y5" s="128"/>
      <c r="Z5" s="128"/>
      <c r="AA5" s="128"/>
      <c r="AB5" s="128"/>
      <c r="AC5" s="127" t="s">
        <v>130</v>
      </c>
      <c r="AD5" s="128"/>
      <c r="AE5" s="128"/>
      <c r="AF5" s="128"/>
      <c r="AG5" s="128"/>
      <c r="AH5" s="128"/>
      <c r="AI5" s="128"/>
      <c r="AJ5" s="128"/>
      <c r="AK5" s="128"/>
      <c r="AL5" s="128"/>
      <c r="AM5" s="131" t="s">
        <v>328</v>
      </c>
      <c r="AN5" s="131"/>
      <c r="AO5" s="131"/>
      <c r="AP5" s="121"/>
      <c r="AQ5" s="141" t="s">
        <v>317</v>
      </c>
      <c r="AR5" s="130"/>
      <c r="AS5" s="130"/>
      <c r="AT5" s="130"/>
      <c r="AU5" s="130"/>
      <c r="AV5" s="130"/>
      <c r="AW5" s="102"/>
      <c r="AX5" s="102"/>
      <c r="AY5" s="103"/>
    </row>
    <row r="6" spans="1:51" s="12" customFormat="1" ht="21.75" customHeight="1" thickTop="1">
      <c r="A6" s="136"/>
      <c r="B6" s="144" t="s">
        <v>303</v>
      </c>
      <c r="C6" s="145"/>
      <c r="D6" s="7"/>
      <c r="E6" s="17" t="s">
        <v>226</v>
      </c>
      <c r="F6" s="11"/>
      <c r="G6" s="7"/>
      <c r="H6" s="17" t="s">
        <v>506</v>
      </c>
      <c r="I6" s="11"/>
      <c r="J6" s="13"/>
      <c r="K6" s="144" t="s">
        <v>170</v>
      </c>
      <c r="L6" s="146"/>
      <c r="M6" s="146"/>
      <c r="N6" s="146"/>
      <c r="O6" s="145"/>
      <c r="P6" s="7"/>
      <c r="Q6" s="10"/>
      <c r="R6" s="7"/>
      <c r="S6" s="7"/>
      <c r="T6" s="7"/>
      <c r="U6" s="15"/>
      <c r="V6" s="59"/>
      <c r="W6" s="8"/>
      <c r="X6" s="8"/>
      <c r="Y6" s="7"/>
      <c r="Z6" s="6"/>
      <c r="AA6" s="8"/>
      <c r="AB6" s="7"/>
      <c r="AC6" s="120" t="s">
        <v>131</v>
      </c>
      <c r="AD6" s="146"/>
      <c r="AE6" s="146"/>
      <c r="AF6" s="146"/>
      <c r="AG6" s="146"/>
      <c r="AH6" s="126" t="s">
        <v>135</v>
      </c>
      <c r="AI6" s="126"/>
      <c r="AJ6" s="126"/>
      <c r="AK6" s="126"/>
      <c r="AL6" s="126"/>
      <c r="AM6" s="104"/>
      <c r="AN6" s="105"/>
      <c r="AO6" s="17"/>
      <c r="AP6" s="133"/>
      <c r="AQ6" s="134"/>
      <c r="AR6" s="101"/>
      <c r="AS6" s="24"/>
      <c r="AT6" s="7"/>
      <c r="AU6" s="8"/>
      <c r="AV6" s="6"/>
      <c r="AW6" s="8"/>
      <c r="AX6" s="7"/>
      <c r="AY6" s="11"/>
    </row>
    <row r="7" spans="1:48" s="74" customFormat="1" ht="82.5" customHeight="1">
      <c r="A7" s="137"/>
      <c r="B7" s="68" t="s">
        <v>227</v>
      </c>
      <c r="C7" s="69" t="s">
        <v>302</v>
      </c>
      <c r="D7" s="70" t="s">
        <v>505</v>
      </c>
      <c r="E7" s="70" t="s">
        <v>243</v>
      </c>
      <c r="F7" s="70" t="s">
        <v>244</v>
      </c>
      <c r="G7" s="70" t="s">
        <v>505</v>
      </c>
      <c r="H7" s="70" t="s">
        <v>243</v>
      </c>
      <c r="I7" s="71" t="s">
        <v>244</v>
      </c>
      <c r="J7" s="72" t="s">
        <v>246</v>
      </c>
      <c r="K7" s="70" t="s">
        <v>249</v>
      </c>
      <c r="L7" s="70" t="s">
        <v>250</v>
      </c>
      <c r="M7" s="70" t="s">
        <v>251</v>
      </c>
      <c r="N7" s="70" t="s">
        <v>167</v>
      </c>
      <c r="O7" s="71" t="s">
        <v>168</v>
      </c>
      <c r="P7" s="70" t="s">
        <v>140</v>
      </c>
      <c r="Q7" s="70" t="s">
        <v>247</v>
      </c>
      <c r="R7" s="70" t="s">
        <v>248</v>
      </c>
      <c r="S7" s="70" t="s">
        <v>230</v>
      </c>
      <c r="T7" s="68" t="s">
        <v>231</v>
      </c>
      <c r="U7" s="71" t="s">
        <v>162</v>
      </c>
      <c r="V7" s="70" t="s">
        <v>232</v>
      </c>
      <c r="W7" s="70" t="s">
        <v>339</v>
      </c>
      <c r="X7" s="70" t="s">
        <v>233</v>
      </c>
      <c r="Y7" s="70" t="s">
        <v>234</v>
      </c>
      <c r="Z7" s="70" t="s">
        <v>342</v>
      </c>
      <c r="AA7" s="70" t="s">
        <v>343</v>
      </c>
      <c r="AB7" s="71" t="s">
        <v>281</v>
      </c>
      <c r="AC7" s="70" t="s">
        <v>345</v>
      </c>
      <c r="AD7" s="70" t="s">
        <v>126</v>
      </c>
      <c r="AE7" s="70" t="s">
        <v>326</v>
      </c>
      <c r="AF7" s="70" t="s">
        <v>127</v>
      </c>
      <c r="AG7" s="70" t="s">
        <v>128</v>
      </c>
      <c r="AH7" s="70" t="s">
        <v>129</v>
      </c>
      <c r="AI7" s="70" t="s">
        <v>120</v>
      </c>
      <c r="AJ7" s="70" t="s">
        <v>134</v>
      </c>
      <c r="AK7" s="70" t="s">
        <v>194</v>
      </c>
      <c r="AL7" s="71" t="s">
        <v>391</v>
      </c>
      <c r="AM7" s="70" t="s">
        <v>141</v>
      </c>
      <c r="AN7" s="70" t="s">
        <v>297</v>
      </c>
      <c r="AO7" s="70" t="s">
        <v>493</v>
      </c>
      <c r="AP7" s="73" t="s">
        <v>236</v>
      </c>
      <c r="AQ7" s="70" t="s">
        <v>472</v>
      </c>
      <c r="AR7" s="70" t="s">
        <v>346</v>
      </c>
      <c r="AS7" s="70" t="s">
        <v>340</v>
      </c>
      <c r="AT7" s="70" t="s">
        <v>344</v>
      </c>
      <c r="AU7" s="70" t="s">
        <v>298</v>
      </c>
      <c r="AV7" s="71" t="s">
        <v>245</v>
      </c>
    </row>
    <row r="8" spans="1:48" ht="64.5" customHeight="1">
      <c r="A8" s="2">
        <v>1</v>
      </c>
      <c r="B8" s="19">
        <v>4157584</v>
      </c>
      <c r="C8" s="19">
        <v>590391</v>
      </c>
      <c r="P8" s="2">
        <v>4</v>
      </c>
      <c r="Q8" s="2">
        <v>52</v>
      </c>
      <c r="R8" s="35"/>
      <c r="S8" s="35" t="s">
        <v>283</v>
      </c>
      <c r="T8" s="35" t="s">
        <v>301</v>
      </c>
      <c r="U8" s="31" t="s">
        <v>165</v>
      </c>
      <c r="V8" s="34" t="s">
        <v>160</v>
      </c>
      <c r="W8" s="34" t="s">
        <v>285</v>
      </c>
      <c r="X8" s="35" t="s">
        <v>286</v>
      </c>
      <c r="Y8" s="34" t="s">
        <v>286</v>
      </c>
      <c r="Z8" s="34">
        <v>2.8</v>
      </c>
      <c r="AA8" s="35">
        <v>3.2</v>
      </c>
      <c r="AB8" s="35" t="s">
        <v>341</v>
      </c>
      <c r="AC8" s="34" t="s">
        <v>287</v>
      </c>
      <c r="AD8" s="34" t="s">
        <v>19</v>
      </c>
      <c r="AE8" s="34" t="s">
        <v>19</v>
      </c>
      <c r="AF8" s="34" t="s">
        <v>501</v>
      </c>
      <c r="AG8" s="34" t="s">
        <v>501</v>
      </c>
      <c r="AH8" s="37">
        <v>1200</v>
      </c>
      <c r="AI8" s="35">
        <v>1315</v>
      </c>
      <c r="AJ8" s="35">
        <v>1085</v>
      </c>
      <c r="AK8" s="112">
        <v>1.6</v>
      </c>
      <c r="AL8" s="37" t="s">
        <v>501</v>
      </c>
      <c r="AM8" s="31" t="s">
        <v>142</v>
      </c>
      <c r="AN8" s="37" t="s">
        <v>501</v>
      </c>
      <c r="AO8" s="31" t="s">
        <v>159</v>
      </c>
      <c r="AP8" s="31" t="s">
        <v>161</v>
      </c>
      <c r="AQ8" s="35" t="s">
        <v>286</v>
      </c>
      <c r="AR8" s="75" t="s">
        <v>437</v>
      </c>
      <c r="AS8" s="32" t="s">
        <v>193</v>
      </c>
      <c r="AT8" s="75" t="s">
        <v>72</v>
      </c>
      <c r="AU8" s="39">
        <v>36312</v>
      </c>
      <c r="AV8" s="34" t="s">
        <v>373</v>
      </c>
    </row>
    <row r="9" spans="1:48" ht="64.5" customHeight="1">
      <c r="A9" s="2">
        <f>A8+1</f>
        <v>2</v>
      </c>
      <c r="B9" s="19">
        <v>4157584</v>
      </c>
      <c r="C9" s="19">
        <v>590391</v>
      </c>
      <c r="P9" s="2">
        <v>4</v>
      </c>
      <c r="Q9" s="2">
        <v>52</v>
      </c>
      <c r="R9" s="35"/>
      <c r="S9" s="35" t="s">
        <v>283</v>
      </c>
      <c r="T9" s="35" t="s">
        <v>301</v>
      </c>
      <c r="U9" s="31" t="s">
        <v>165</v>
      </c>
      <c r="V9" s="34" t="s">
        <v>160</v>
      </c>
      <c r="W9" s="34" t="s">
        <v>310</v>
      </c>
      <c r="X9" s="35" t="s">
        <v>286</v>
      </c>
      <c r="Y9" s="34" t="s">
        <v>286</v>
      </c>
      <c r="Z9" s="34">
        <v>1.5</v>
      </c>
      <c r="AA9" s="35">
        <v>2.5</v>
      </c>
      <c r="AB9" s="35" t="s">
        <v>341</v>
      </c>
      <c r="AC9" s="34" t="s">
        <v>287</v>
      </c>
      <c r="AD9" s="34" t="s">
        <v>19</v>
      </c>
      <c r="AE9" s="34" t="s">
        <v>19</v>
      </c>
      <c r="AF9" s="34" t="s">
        <v>501</v>
      </c>
      <c r="AG9" s="34" t="s">
        <v>501</v>
      </c>
      <c r="AH9" s="35">
        <v>240</v>
      </c>
      <c r="AI9" s="35">
        <v>480</v>
      </c>
      <c r="AJ9" s="35">
        <v>0</v>
      </c>
      <c r="AK9" s="112">
        <v>1.6</v>
      </c>
      <c r="AL9" s="37" t="s">
        <v>501</v>
      </c>
      <c r="AM9" s="31" t="s">
        <v>142</v>
      </c>
      <c r="AN9" s="37" t="s">
        <v>501</v>
      </c>
      <c r="AO9" s="31" t="s">
        <v>159</v>
      </c>
      <c r="AP9" s="31" t="s">
        <v>161</v>
      </c>
      <c r="AQ9" s="35" t="s">
        <v>286</v>
      </c>
      <c r="AR9" s="75" t="s">
        <v>437</v>
      </c>
      <c r="AS9" s="32" t="s">
        <v>193</v>
      </c>
      <c r="AT9" s="75" t="s">
        <v>72</v>
      </c>
      <c r="AU9" s="39">
        <v>36312</v>
      </c>
      <c r="AV9" s="34" t="s">
        <v>373</v>
      </c>
    </row>
    <row r="10" spans="1:48" ht="64.5" customHeight="1">
      <c r="A10" s="2">
        <f>A9+1</f>
        <v>3</v>
      </c>
      <c r="B10" s="19">
        <v>4157584</v>
      </c>
      <c r="C10" s="19">
        <v>590391</v>
      </c>
      <c r="P10" s="2">
        <v>4</v>
      </c>
      <c r="Q10" s="2">
        <v>52</v>
      </c>
      <c r="R10" s="35"/>
      <c r="S10" s="35" t="s">
        <v>283</v>
      </c>
      <c r="T10" s="35" t="s">
        <v>301</v>
      </c>
      <c r="U10" s="31" t="s">
        <v>165</v>
      </c>
      <c r="V10" s="34" t="s">
        <v>160</v>
      </c>
      <c r="W10" s="34" t="s">
        <v>311</v>
      </c>
      <c r="X10" s="35" t="s">
        <v>286</v>
      </c>
      <c r="Y10" s="34" t="s">
        <v>286</v>
      </c>
      <c r="Z10" s="34">
        <v>1.8</v>
      </c>
      <c r="AA10" s="35">
        <v>2.2</v>
      </c>
      <c r="AB10" s="35" t="s">
        <v>341</v>
      </c>
      <c r="AC10" s="34" t="s">
        <v>287</v>
      </c>
      <c r="AD10" s="34" t="s">
        <v>19</v>
      </c>
      <c r="AE10" s="34" t="s">
        <v>19</v>
      </c>
      <c r="AF10" s="34" t="s">
        <v>501</v>
      </c>
      <c r="AG10" s="34" t="s">
        <v>501</v>
      </c>
      <c r="AH10" s="35">
        <v>1880</v>
      </c>
      <c r="AI10" s="35">
        <v>2040</v>
      </c>
      <c r="AJ10" s="35">
        <v>1720</v>
      </c>
      <c r="AK10" s="112">
        <v>1.6</v>
      </c>
      <c r="AL10" s="37" t="s">
        <v>501</v>
      </c>
      <c r="AM10" s="31" t="s">
        <v>142</v>
      </c>
      <c r="AN10" s="37" t="s">
        <v>501</v>
      </c>
      <c r="AO10" s="31" t="s">
        <v>159</v>
      </c>
      <c r="AP10" s="31" t="s">
        <v>161</v>
      </c>
      <c r="AQ10" s="35" t="s">
        <v>286</v>
      </c>
      <c r="AR10" s="75" t="s">
        <v>437</v>
      </c>
      <c r="AS10" s="32" t="s">
        <v>193</v>
      </c>
      <c r="AT10" s="75" t="s">
        <v>72</v>
      </c>
      <c r="AU10" s="39">
        <v>36312</v>
      </c>
      <c r="AV10" s="34" t="s">
        <v>373</v>
      </c>
    </row>
    <row r="11" spans="1:48" ht="64.5" customHeight="1">
      <c r="A11" s="2">
        <f>A10+1</f>
        <v>4</v>
      </c>
      <c r="B11" s="19">
        <v>4157584</v>
      </c>
      <c r="C11" s="19">
        <v>590391</v>
      </c>
      <c r="P11" s="2">
        <v>4</v>
      </c>
      <c r="Q11" s="2">
        <v>52</v>
      </c>
      <c r="R11" s="35"/>
      <c r="S11" s="35" t="s">
        <v>283</v>
      </c>
      <c r="T11" s="35" t="s">
        <v>301</v>
      </c>
      <c r="U11" s="31" t="s">
        <v>165</v>
      </c>
      <c r="V11" s="34" t="s">
        <v>160</v>
      </c>
      <c r="W11" s="34" t="s">
        <v>312</v>
      </c>
      <c r="X11" s="35" t="s">
        <v>286</v>
      </c>
      <c r="Y11" s="34" t="s">
        <v>286</v>
      </c>
      <c r="Z11" s="34">
        <v>1.8</v>
      </c>
      <c r="AA11" s="35">
        <v>2.2</v>
      </c>
      <c r="AB11" s="35" t="s">
        <v>341</v>
      </c>
      <c r="AC11" s="34" t="s">
        <v>287</v>
      </c>
      <c r="AD11" s="34" t="s">
        <v>19</v>
      </c>
      <c r="AE11" s="34" t="s">
        <v>19</v>
      </c>
      <c r="AF11" s="34" t="s">
        <v>501</v>
      </c>
      <c r="AG11" s="34" t="s">
        <v>501</v>
      </c>
      <c r="AH11" s="35">
        <v>1030</v>
      </c>
      <c r="AI11" s="35">
        <v>1280</v>
      </c>
      <c r="AJ11" s="35">
        <f>1030-250</f>
        <v>780</v>
      </c>
      <c r="AK11" s="112">
        <v>1.6</v>
      </c>
      <c r="AL11" s="37" t="s">
        <v>501</v>
      </c>
      <c r="AM11" s="31" t="s">
        <v>142</v>
      </c>
      <c r="AN11" s="37" t="s">
        <v>501</v>
      </c>
      <c r="AO11" s="31" t="s">
        <v>159</v>
      </c>
      <c r="AP11" s="31" t="s">
        <v>161</v>
      </c>
      <c r="AQ11" s="35" t="s">
        <v>286</v>
      </c>
      <c r="AR11" s="75" t="s">
        <v>437</v>
      </c>
      <c r="AS11" s="32" t="s">
        <v>193</v>
      </c>
      <c r="AT11" s="75" t="s">
        <v>72</v>
      </c>
      <c r="AU11" s="39">
        <v>36312</v>
      </c>
      <c r="AV11" s="34" t="s">
        <v>373</v>
      </c>
    </row>
    <row r="12" spans="1:48" ht="64.5" customHeight="1">
      <c r="A12" s="2">
        <f aca="true" t="shared" si="0" ref="A12:A57">A11+1</f>
        <v>5</v>
      </c>
      <c r="B12" s="19">
        <v>4157584</v>
      </c>
      <c r="C12" s="19">
        <v>590391</v>
      </c>
      <c r="P12" s="2">
        <v>4</v>
      </c>
      <c r="Q12" s="2">
        <v>52</v>
      </c>
      <c r="R12" s="35"/>
      <c r="S12" s="35" t="s">
        <v>283</v>
      </c>
      <c r="T12" s="35" t="s">
        <v>301</v>
      </c>
      <c r="U12" s="31" t="s">
        <v>165</v>
      </c>
      <c r="V12" s="34" t="s">
        <v>160</v>
      </c>
      <c r="W12" s="34" t="s">
        <v>313</v>
      </c>
      <c r="X12" s="35" t="s">
        <v>286</v>
      </c>
      <c r="Y12" s="34" t="s">
        <v>286</v>
      </c>
      <c r="Z12" s="34">
        <v>2.5</v>
      </c>
      <c r="AA12" s="35">
        <v>3</v>
      </c>
      <c r="AB12" s="35" t="s">
        <v>341</v>
      </c>
      <c r="AC12" s="34" t="s">
        <v>287</v>
      </c>
      <c r="AD12" s="34" t="s">
        <v>19</v>
      </c>
      <c r="AE12" s="34" t="s">
        <v>19</v>
      </c>
      <c r="AF12" s="34" t="s">
        <v>501</v>
      </c>
      <c r="AG12" s="34" t="s">
        <v>501</v>
      </c>
      <c r="AH12" s="35">
        <v>2090</v>
      </c>
      <c r="AI12" s="35">
        <v>2300</v>
      </c>
      <c r="AJ12" s="35">
        <v>1880</v>
      </c>
      <c r="AK12" s="112">
        <v>1.6</v>
      </c>
      <c r="AL12" s="37" t="s">
        <v>501</v>
      </c>
      <c r="AM12" s="31" t="s">
        <v>142</v>
      </c>
      <c r="AN12" s="37" t="s">
        <v>501</v>
      </c>
      <c r="AO12" s="31" t="s">
        <v>159</v>
      </c>
      <c r="AP12" s="31" t="s">
        <v>161</v>
      </c>
      <c r="AQ12" s="35" t="s">
        <v>286</v>
      </c>
      <c r="AR12" s="75" t="s">
        <v>437</v>
      </c>
      <c r="AS12" s="32" t="s">
        <v>193</v>
      </c>
      <c r="AT12" s="75" t="s">
        <v>72</v>
      </c>
      <c r="AU12" s="39">
        <v>36312</v>
      </c>
      <c r="AV12" s="34" t="s">
        <v>373</v>
      </c>
    </row>
    <row r="13" spans="1:48" ht="64.5" customHeight="1">
      <c r="A13" s="2">
        <f t="shared" si="0"/>
        <v>6</v>
      </c>
      <c r="B13" s="19"/>
      <c r="C13" s="19"/>
      <c r="D13" s="2">
        <v>37</v>
      </c>
      <c r="E13" s="2">
        <v>32.98</v>
      </c>
      <c r="G13" s="2">
        <v>121</v>
      </c>
      <c r="H13" s="2">
        <v>58.11</v>
      </c>
      <c r="P13" s="2">
        <v>20</v>
      </c>
      <c r="R13" s="35">
        <v>17.8</v>
      </c>
      <c r="S13" s="35" t="s">
        <v>283</v>
      </c>
      <c r="T13" s="35" t="s">
        <v>301</v>
      </c>
      <c r="U13" s="31" t="s">
        <v>109</v>
      </c>
      <c r="V13" s="34" t="s">
        <v>107</v>
      </c>
      <c r="W13" s="34" t="s">
        <v>359</v>
      </c>
      <c r="X13" s="35" t="s">
        <v>425</v>
      </c>
      <c r="Y13" s="38" t="s">
        <v>427</v>
      </c>
      <c r="Z13" s="34">
        <v>195</v>
      </c>
      <c r="AA13" s="34">
        <v>205</v>
      </c>
      <c r="AB13" s="35" t="s">
        <v>315</v>
      </c>
      <c r="AC13" s="34" t="s">
        <v>81</v>
      </c>
      <c r="AD13" s="34" t="s">
        <v>19</v>
      </c>
      <c r="AE13" s="34" t="s">
        <v>19</v>
      </c>
      <c r="AF13" s="34">
        <v>7990</v>
      </c>
      <c r="AG13" s="35">
        <v>160</v>
      </c>
      <c r="AH13" s="2">
        <v>8814</v>
      </c>
      <c r="AI13" s="2">
        <v>9030</v>
      </c>
      <c r="AJ13" s="35">
        <v>8597</v>
      </c>
      <c r="AK13" s="37" t="s">
        <v>286</v>
      </c>
      <c r="AL13" s="37" t="s">
        <v>501</v>
      </c>
      <c r="AM13" s="31" t="s">
        <v>142</v>
      </c>
      <c r="AN13" s="37" t="s">
        <v>501</v>
      </c>
      <c r="AO13" s="107" t="s">
        <v>396</v>
      </c>
      <c r="AP13" s="31" t="s">
        <v>388</v>
      </c>
      <c r="AQ13" s="35" t="s">
        <v>348</v>
      </c>
      <c r="AR13" s="23" t="s">
        <v>350</v>
      </c>
      <c r="AS13" s="16" t="s">
        <v>308</v>
      </c>
      <c r="AT13" s="23" t="s">
        <v>171</v>
      </c>
      <c r="AU13" s="39">
        <v>36312</v>
      </c>
      <c r="AV13" s="34" t="s">
        <v>371</v>
      </c>
    </row>
    <row r="14" spans="1:48" ht="64.5" customHeight="1">
      <c r="A14" s="2">
        <f t="shared" si="0"/>
        <v>7</v>
      </c>
      <c r="B14" s="19"/>
      <c r="C14" s="19"/>
      <c r="D14" s="2">
        <v>37</v>
      </c>
      <c r="E14" s="2">
        <v>32.98</v>
      </c>
      <c r="G14" s="2">
        <v>121</v>
      </c>
      <c r="H14" s="2">
        <v>58.11</v>
      </c>
      <c r="P14" s="2">
        <v>20</v>
      </c>
      <c r="R14" s="35">
        <v>17.8</v>
      </c>
      <c r="S14" s="35" t="s">
        <v>283</v>
      </c>
      <c r="T14" s="35" t="s">
        <v>301</v>
      </c>
      <c r="U14" s="31" t="s">
        <v>108</v>
      </c>
      <c r="V14" s="34" t="s">
        <v>107</v>
      </c>
      <c r="W14" s="34" t="s">
        <v>347</v>
      </c>
      <c r="X14" s="35" t="s">
        <v>426</v>
      </c>
      <c r="Y14" s="38" t="s">
        <v>428</v>
      </c>
      <c r="Z14" s="34">
        <v>180</v>
      </c>
      <c r="AA14" s="34">
        <v>180</v>
      </c>
      <c r="AB14" s="35" t="s">
        <v>315</v>
      </c>
      <c r="AC14" s="34" t="s">
        <v>81</v>
      </c>
      <c r="AD14" s="34" t="s">
        <v>19</v>
      </c>
      <c r="AE14" s="34" t="s">
        <v>19</v>
      </c>
      <c r="AF14" s="34">
        <v>8260</v>
      </c>
      <c r="AG14" s="35">
        <v>190</v>
      </c>
      <c r="AH14" s="108">
        <f>(AI14+AJ14)/2</f>
        <v>9229.5</v>
      </c>
      <c r="AI14" s="2">
        <v>9435</v>
      </c>
      <c r="AJ14" s="35">
        <v>9024</v>
      </c>
      <c r="AK14" s="35">
        <v>1</v>
      </c>
      <c r="AL14" s="37" t="s">
        <v>501</v>
      </c>
      <c r="AM14" s="31" t="s">
        <v>142</v>
      </c>
      <c r="AN14" s="37" t="s">
        <v>501</v>
      </c>
      <c r="AO14" s="107" t="s">
        <v>396</v>
      </c>
      <c r="AP14" s="31" t="s">
        <v>387</v>
      </c>
      <c r="AQ14" s="35" t="s">
        <v>349</v>
      </c>
      <c r="AR14" s="23" t="s">
        <v>350</v>
      </c>
      <c r="AS14" s="16" t="s">
        <v>308</v>
      </c>
      <c r="AT14" s="23" t="s">
        <v>93</v>
      </c>
      <c r="AU14" s="39">
        <v>36312</v>
      </c>
      <c r="AV14" s="34" t="s">
        <v>371</v>
      </c>
    </row>
    <row r="15" spans="1:48" ht="64.5" customHeight="1">
      <c r="A15" s="2">
        <f t="shared" si="0"/>
        <v>8</v>
      </c>
      <c r="B15" s="19"/>
      <c r="C15" s="19"/>
      <c r="D15" s="2">
        <v>37</v>
      </c>
      <c r="E15" s="2">
        <v>32.98</v>
      </c>
      <c r="G15" s="2">
        <v>121</v>
      </c>
      <c r="H15" s="2">
        <v>58.1</v>
      </c>
      <c r="P15" s="2">
        <v>20</v>
      </c>
      <c r="R15" s="35">
        <v>17.3</v>
      </c>
      <c r="S15" s="35" t="s">
        <v>283</v>
      </c>
      <c r="T15" s="35" t="s">
        <v>284</v>
      </c>
      <c r="U15" s="31" t="s">
        <v>548</v>
      </c>
      <c r="V15" s="34" t="s">
        <v>549</v>
      </c>
      <c r="W15" s="34" t="s">
        <v>354</v>
      </c>
      <c r="X15" s="35" t="s">
        <v>351</v>
      </c>
      <c r="Y15" s="38" t="s">
        <v>205</v>
      </c>
      <c r="Z15" s="34">
        <v>0</v>
      </c>
      <c r="AA15" s="35">
        <v>130</v>
      </c>
      <c r="AB15" s="35" t="s">
        <v>315</v>
      </c>
      <c r="AC15" s="34" t="s">
        <v>287</v>
      </c>
      <c r="AD15" s="34" t="s">
        <v>19</v>
      </c>
      <c r="AE15" s="34" t="s">
        <v>19</v>
      </c>
      <c r="AF15" s="34">
        <v>2020</v>
      </c>
      <c r="AG15" s="35">
        <v>140</v>
      </c>
      <c r="AH15" s="108">
        <f>(AI15+AJ15)/2</f>
        <v>1985.5</v>
      </c>
      <c r="AI15" s="2">
        <v>2151</v>
      </c>
      <c r="AJ15" s="35">
        <v>1820</v>
      </c>
      <c r="AK15" s="35">
        <v>1</v>
      </c>
      <c r="AL15" s="37" t="s">
        <v>286</v>
      </c>
      <c r="AM15" s="31" t="s">
        <v>143</v>
      </c>
      <c r="AN15" s="31" t="s">
        <v>502</v>
      </c>
      <c r="AO15" s="107" t="s">
        <v>396</v>
      </c>
      <c r="AP15" s="31" t="s">
        <v>329</v>
      </c>
      <c r="AQ15" s="35" t="s">
        <v>355</v>
      </c>
      <c r="AR15" s="34" t="s">
        <v>358</v>
      </c>
      <c r="AS15" s="16" t="s">
        <v>504</v>
      </c>
      <c r="AT15" s="23" t="s">
        <v>171</v>
      </c>
      <c r="AU15" s="39">
        <v>36312</v>
      </c>
      <c r="AV15" s="34" t="s">
        <v>371</v>
      </c>
    </row>
    <row r="16" spans="1:48" ht="64.5" customHeight="1">
      <c r="A16" s="2">
        <f t="shared" si="0"/>
        <v>9</v>
      </c>
      <c r="B16" s="19"/>
      <c r="C16" s="19"/>
      <c r="D16" s="2">
        <v>37</v>
      </c>
      <c r="E16" s="2">
        <v>32.98</v>
      </c>
      <c r="G16" s="2">
        <v>121</v>
      </c>
      <c r="H16" s="2">
        <v>58.1</v>
      </c>
      <c r="P16" s="2">
        <v>20</v>
      </c>
      <c r="R16" s="35">
        <v>17.3</v>
      </c>
      <c r="S16" s="35" t="s">
        <v>283</v>
      </c>
      <c r="T16" s="35" t="s">
        <v>284</v>
      </c>
      <c r="U16" s="31" t="s">
        <v>548</v>
      </c>
      <c r="V16" s="34" t="s">
        <v>110</v>
      </c>
      <c r="W16" s="34" t="s">
        <v>206</v>
      </c>
      <c r="X16" s="35" t="s">
        <v>352</v>
      </c>
      <c r="Y16" s="38" t="s">
        <v>444</v>
      </c>
      <c r="Z16" s="34">
        <v>54</v>
      </c>
      <c r="AA16" s="35">
        <v>84</v>
      </c>
      <c r="AB16" s="35" t="s">
        <v>315</v>
      </c>
      <c r="AC16" s="34" t="s">
        <v>287</v>
      </c>
      <c r="AD16" s="34" t="s">
        <v>19</v>
      </c>
      <c r="AE16" s="34" t="s">
        <v>19</v>
      </c>
      <c r="AF16" s="34">
        <v>810</v>
      </c>
      <c r="AG16" s="35">
        <v>90</v>
      </c>
      <c r="AH16" s="108">
        <f>(AI16+AJ16)/2</f>
        <v>727</v>
      </c>
      <c r="AI16" s="2">
        <v>792</v>
      </c>
      <c r="AJ16" s="35">
        <v>662</v>
      </c>
      <c r="AK16" s="35">
        <v>1</v>
      </c>
      <c r="AL16" s="37" t="s">
        <v>286</v>
      </c>
      <c r="AM16" s="31" t="s">
        <v>144</v>
      </c>
      <c r="AN16" s="31" t="s">
        <v>502</v>
      </c>
      <c r="AO16" s="107" t="s">
        <v>396</v>
      </c>
      <c r="AP16" s="31" t="s">
        <v>169</v>
      </c>
      <c r="AQ16" s="35" t="s">
        <v>356</v>
      </c>
      <c r="AR16" s="34" t="s">
        <v>358</v>
      </c>
      <c r="AS16" s="16" t="s">
        <v>504</v>
      </c>
      <c r="AT16" s="23" t="s">
        <v>171</v>
      </c>
      <c r="AU16" s="39">
        <v>36312</v>
      </c>
      <c r="AV16" s="34" t="s">
        <v>371</v>
      </c>
    </row>
    <row r="17" spans="1:48" ht="64.5" customHeight="1">
      <c r="A17" s="2">
        <f t="shared" si="0"/>
        <v>10</v>
      </c>
      <c r="B17" s="19"/>
      <c r="C17" s="19"/>
      <c r="D17" s="2">
        <v>37</v>
      </c>
      <c r="E17" s="2">
        <v>32.96</v>
      </c>
      <c r="G17" s="2">
        <v>121</v>
      </c>
      <c r="H17" s="2">
        <v>58.1</v>
      </c>
      <c r="P17" s="2">
        <v>20</v>
      </c>
      <c r="R17" s="35">
        <v>19.2</v>
      </c>
      <c r="S17" s="35" t="s">
        <v>283</v>
      </c>
      <c r="T17" s="35" t="s">
        <v>284</v>
      </c>
      <c r="U17" s="31" t="s">
        <v>551</v>
      </c>
      <c r="V17" s="34" t="s">
        <v>550</v>
      </c>
      <c r="W17" s="34" t="s">
        <v>207</v>
      </c>
      <c r="X17" s="35" t="s">
        <v>353</v>
      </c>
      <c r="Y17" s="38" t="s">
        <v>370</v>
      </c>
      <c r="Z17" s="34">
        <v>87</v>
      </c>
      <c r="AA17" s="35">
        <v>207</v>
      </c>
      <c r="AB17" s="35" t="s">
        <v>315</v>
      </c>
      <c r="AC17" s="41" t="s">
        <v>81</v>
      </c>
      <c r="AD17" s="34" t="s">
        <v>19</v>
      </c>
      <c r="AE17" s="34" t="s">
        <v>19</v>
      </c>
      <c r="AF17" s="34">
        <v>3030</v>
      </c>
      <c r="AG17" s="35">
        <v>170</v>
      </c>
      <c r="AH17" s="108">
        <f>(AI17+AJ17)/2</f>
        <v>3179</v>
      </c>
      <c r="AI17" s="2">
        <v>3386</v>
      </c>
      <c r="AJ17" s="35">
        <v>2972</v>
      </c>
      <c r="AK17" s="35">
        <v>1</v>
      </c>
      <c r="AL17" s="37" t="s">
        <v>286</v>
      </c>
      <c r="AM17" s="31" t="s">
        <v>145</v>
      </c>
      <c r="AN17" s="31" t="s">
        <v>386</v>
      </c>
      <c r="AO17" s="107" t="s">
        <v>396</v>
      </c>
      <c r="AP17" s="31" t="s">
        <v>389</v>
      </c>
      <c r="AQ17" s="35" t="s">
        <v>357</v>
      </c>
      <c r="AR17" s="34" t="s">
        <v>358</v>
      </c>
      <c r="AS17" s="16" t="s">
        <v>504</v>
      </c>
      <c r="AT17" s="23" t="s">
        <v>171</v>
      </c>
      <c r="AU17" s="39">
        <v>36312</v>
      </c>
      <c r="AV17" s="34" t="s">
        <v>371</v>
      </c>
    </row>
    <row r="18" spans="1:48" ht="64.5" customHeight="1">
      <c r="A18" s="2">
        <f t="shared" si="0"/>
        <v>11</v>
      </c>
      <c r="B18" s="22"/>
      <c r="C18" s="22"/>
      <c r="D18" s="2">
        <v>37</v>
      </c>
      <c r="E18" s="2">
        <v>39.712</v>
      </c>
      <c r="G18" s="2">
        <v>121</v>
      </c>
      <c r="H18" s="2">
        <v>54.97</v>
      </c>
      <c r="P18" s="2">
        <v>3</v>
      </c>
      <c r="Q18" s="2">
        <v>499</v>
      </c>
      <c r="R18" s="35"/>
      <c r="S18" s="35" t="s">
        <v>283</v>
      </c>
      <c r="T18" s="19" t="s">
        <v>477</v>
      </c>
      <c r="U18" s="40" t="s">
        <v>44</v>
      </c>
      <c r="V18" s="41" t="s">
        <v>392</v>
      </c>
      <c r="W18" s="41" t="s">
        <v>418</v>
      </c>
      <c r="X18" s="21" t="s">
        <v>321</v>
      </c>
      <c r="Y18" s="43" t="s">
        <v>323</v>
      </c>
      <c r="Z18" s="41">
        <v>304</v>
      </c>
      <c r="AA18" s="21">
        <v>368</v>
      </c>
      <c r="AB18" s="21" t="s">
        <v>315</v>
      </c>
      <c r="AC18" s="41" t="s">
        <v>81</v>
      </c>
      <c r="AD18" s="41" t="s">
        <v>19</v>
      </c>
      <c r="AE18" s="34" t="s">
        <v>19</v>
      </c>
      <c r="AF18" s="41">
        <v>6980</v>
      </c>
      <c r="AG18" s="41">
        <v>60</v>
      </c>
      <c r="AH18" s="21">
        <v>7795</v>
      </c>
      <c r="AI18" s="21">
        <f>55+7795</f>
        <v>7850</v>
      </c>
      <c r="AJ18" s="21">
        <f>-70+7795</f>
        <v>7725</v>
      </c>
      <c r="AK18" s="21">
        <v>1</v>
      </c>
      <c r="AL18" s="21">
        <v>-10.8</v>
      </c>
      <c r="AM18" s="40" t="s">
        <v>309</v>
      </c>
      <c r="AN18" s="40" t="s">
        <v>390</v>
      </c>
      <c r="AO18" s="107" t="s">
        <v>396</v>
      </c>
      <c r="AP18" s="31" t="s">
        <v>393</v>
      </c>
      <c r="AQ18" s="21" t="s">
        <v>322</v>
      </c>
      <c r="AR18" s="23" t="s">
        <v>196</v>
      </c>
      <c r="AS18" s="31" t="s">
        <v>319</v>
      </c>
      <c r="AT18" s="23" t="s">
        <v>320</v>
      </c>
      <c r="AU18" s="39">
        <v>36312</v>
      </c>
      <c r="AV18" s="34" t="s">
        <v>371</v>
      </c>
    </row>
    <row r="19" spans="1:48" ht="64.5" customHeight="1">
      <c r="A19" s="2">
        <f t="shared" si="0"/>
        <v>12</v>
      </c>
      <c r="B19" s="22"/>
      <c r="C19" s="22"/>
      <c r="D19" s="2">
        <v>37</v>
      </c>
      <c r="E19" s="2">
        <v>39.711</v>
      </c>
      <c r="G19" s="2">
        <v>121</v>
      </c>
      <c r="H19" s="2">
        <v>54.971</v>
      </c>
      <c r="P19" s="2">
        <v>3</v>
      </c>
      <c r="Q19" s="2">
        <v>500</v>
      </c>
      <c r="R19" s="35"/>
      <c r="S19" s="35" t="s">
        <v>283</v>
      </c>
      <c r="T19" s="19" t="s">
        <v>477</v>
      </c>
      <c r="U19" s="40" t="s">
        <v>503</v>
      </c>
      <c r="V19" s="41" t="s">
        <v>446</v>
      </c>
      <c r="W19" s="41" t="s">
        <v>507</v>
      </c>
      <c r="X19" s="21" t="s">
        <v>325</v>
      </c>
      <c r="Y19" s="43" t="s">
        <v>43</v>
      </c>
      <c r="Z19" s="41">
        <v>316</v>
      </c>
      <c r="AA19" s="21">
        <v>326</v>
      </c>
      <c r="AB19" s="21" t="s">
        <v>315</v>
      </c>
      <c r="AC19" s="41" t="s">
        <v>81</v>
      </c>
      <c r="AD19" s="41" t="s">
        <v>19</v>
      </c>
      <c r="AE19" s="34" t="s">
        <v>19</v>
      </c>
      <c r="AF19" s="41">
        <v>6880</v>
      </c>
      <c r="AG19" s="41">
        <v>60</v>
      </c>
      <c r="AH19" s="21">
        <v>7560</v>
      </c>
      <c r="AI19" s="21">
        <f>20+7560</f>
        <v>7580</v>
      </c>
      <c r="AJ19" s="21">
        <f>-95+7560</f>
        <v>7465</v>
      </c>
      <c r="AK19" s="21">
        <v>1</v>
      </c>
      <c r="AL19" s="21">
        <v>-10.7</v>
      </c>
      <c r="AM19" s="40" t="s">
        <v>309</v>
      </c>
      <c r="AN19" s="40" t="s">
        <v>390</v>
      </c>
      <c r="AO19" s="107" t="s">
        <v>396</v>
      </c>
      <c r="AP19" s="31" t="s">
        <v>522</v>
      </c>
      <c r="AQ19" s="21" t="s">
        <v>324</v>
      </c>
      <c r="AR19" s="23" t="s">
        <v>196</v>
      </c>
      <c r="AS19" s="31" t="s">
        <v>319</v>
      </c>
      <c r="AT19" s="23" t="s">
        <v>320</v>
      </c>
      <c r="AU19" s="39">
        <v>36312</v>
      </c>
      <c r="AV19" s="34" t="s">
        <v>371</v>
      </c>
    </row>
    <row r="20" spans="1:48" ht="64.5" customHeight="1">
      <c r="A20" s="2">
        <f t="shared" si="0"/>
        <v>13</v>
      </c>
      <c r="D20" s="2">
        <v>37</v>
      </c>
      <c r="E20" s="2">
        <v>43.238</v>
      </c>
      <c r="G20" s="2">
        <v>121</v>
      </c>
      <c r="H20" s="2">
        <v>42.04</v>
      </c>
      <c r="P20" s="2">
        <v>5</v>
      </c>
      <c r="Q20" s="2">
        <v>592</v>
      </c>
      <c r="R20" s="35"/>
      <c r="S20" s="35" t="s">
        <v>283</v>
      </c>
      <c r="T20" s="35" t="s">
        <v>337</v>
      </c>
      <c r="U20" s="31" t="s">
        <v>158</v>
      </c>
      <c r="V20" s="34" t="s">
        <v>566</v>
      </c>
      <c r="W20" s="34" t="s">
        <v>333</v>
      </c>
      <c r="X20" s="35" t="s">
        <v>524</v>
      </c>
      <c r="Y20" s="38" t="s">
        <v>525</v>
      </c>
      <c r="Z20" s="34">
        <v>7</v>
      </c>
      <c r="AA20" s="35">
        <v>8</v>
      </c>
      <c r="AB20" s="35" t="s">
        <v>474</v>
      </c>
      <c r="AC20" s="34" t="s">
        <v>287</v>
      </c>
      <c r="AD20" s="34" t="s">
        <v>19</v>
      </c>
      <c r="AE20" s="34" t="s">
        <v>19</v>
      </c>
      <c r="AF20" s="34">
        <v>17140</v>
      </c>
      <c r="AG20" s="35">
        <v>800</v>
      </c>
      <c r="AH20" s="37">
        <v>20403</v>
      </c>
      <c r="AI20" s="2">
        <v>21373</v>
      </c>
      <c r="AJ20" s="35">
        <v>19432</v>
      </c>
      <c r="AK20" s="35">
        <v>1</v>
      </c>
      <c r="AL20" s="113">
        <v>-24</v>
      </c>
      <c r="AM20" s="31" t="s">
        <v>335</v>
      </c>
      <c r="AN20" s="31" t="s">
        <v>526</v>
      </c>
      <c r="AO20" s="107" t="s">
        <v>396</v>
      </c>
      <c r="AP20" s="31" t="s">
        <v>523</v>
      </c>
      <c r="AQ20" s="35" t="s">
        <v>334</v>
      </c>
      <c r="AR20" s="23" t="s">
        <v>280</v>
      </c>
      <c r="AS20" s="31" t="s">
        <v>157</v>
      </c>
      <c r="AT20" s="34" t="s">
        <v>336</v>
      </c>
      <c r="AU20" s="39">
        <v>36312</v>
      </c>
      <c r="AV20" s="34" t="s">
        <v>371</v>
      </c>
    </row>
    <row r="21" spans="1:48" ht="64.5" customHeight="1">
      <c r="A21" s="2">
        <f t="shared" si="0"/>
        <v>14</v>
      </c>
      <c r="D21" s="2">
        <v>37</v>
      </c>
      <c r="E21" s="2">
        <v>43.272</v>
      </c>
      <c r="G21" s="2">
        <v>121</v>
      </c>
      <c r="H21" s="2">
        <v>42.318</v>
      </c>
      <c r="P21" s="2">
        <v>5</v>
      </c>
      <c r="Q21" s="2">
        <v>568</v>
      </c>
      <c r="R21" s="35"/>
      <c r="S21" s="35" t="s">
        <v>283</v>
      </c>
      <c r="T21" s="35" t="s">
        <v>337</v>
      </c>
      <c r="U21" s="31" t="s">
        <v>102</v>
      </c>
      <c r="V21" s="34" t="s">
        <v>566</v>
      </c>
      <c r="W21" s="34" t="s">
        <v>333</v>
      </c>
      <c r="X21" s="35" t="s">
        <v>501</v>
      </c>
      <c r="Y21" s="38" t="s">
        <v>103</v>
      </c>
      <c r="Z21" s="34">
        <v>7.7</v>
      </c>
      <c r="AA21" s="35">
        <v>7.9</v>
      </c>
      <c r="AB21" s="35" t="s">
        <v>474</v>
      </c>
      <c r="AC21" s="4" t="s">
        <v>511</v>
      </c>
      <c r="AD21" s="34" t="s">
        <v>219</v>
      </c>
      <c r="AE21" s="34" t="s">
        <v>19</v>
      </c>
      <c r="AF21" s="34" t="s">
        <v>19</v>
      </c>
      <c r="AG21" s="34" t="s">
        <v>19</v>
      </c>
      <c r="AH21" s="34" t="s">
        <v>19</v>
      </c>
      <c r="AI21" s="34" t="s">
        <v>19</v>
      </c>
      <c r="AJ21" s="34" t="s">
        <v>19</v>
      </c>
      <c r="AK21" s="34" t="s">
        <v>19</v>
      </c>
      <c r="AL21" s="34" t="s">
        <v>19</v>
      </c>
      <c r="AM21" s="31" t="s">
        <v>527</v>
      </c>
      <c r="AN21" s="31" t="s">
        <v>390</v>
      </c>
      <c r="AO21" s="34" t="s">
        <v>374</v>
      </c>
      <c r="AP21" s="31" t="s">
        <v>496</v>
      </c>
      <c r="AQ21" s="35" t="s">
        <v>501</v>
      </c>
      <c r="AR21" s="23" t="s">
        <v>104</v>
      </c>
      <c r="AS21" s="31" t="s">
        <v>157</v>
      </c>
      <c r="AT21" s="34" t="s">
        <v>336</v>
      </c>
      <c r="AU21" s="39">
        <v>36312</v>
      </c>
      <c r="AV21" s="34" t="s">
        <v>371</v>
      </c>
    </row>
    <row r="22" spans="1:48" ht="64.5" customHeight="1">
      <c r="A22" s="2">
        <f t="shared" si="0"/>
        <v>15</v>
      </c>
      <c r="D22" s="2">
        <v>37</v>
      </c>
      <c r="E22" s="2">
        <v>43.024</v>
      </c>
      <c r="G22" s="2">
        <v>121</v>
      </c>
      <c r="H22" s="2">
        <v>42.505</v>
      </c>
      <c r="P22" s="2">
        <v>5</v>
      </c>
      <c r="Q22" s="2">
        <v>564</v>
      </c>
      <c r="R22" s="35"/>
      <c r="S22" s="35" t="s">
        <v>283</v>
      </c>
      <c r="T22" s="35" t="s">
        <v>337</v>
      </c>
      <c r="U22" s="31" t="s">
        <v>497</v>
      </c>
      <c r="V22" s="34" t="s">
        <v>566</v>
      </c>
      <c r="W22" s="34" t="s">
        <v>1</v>
      </c>
      <c r="X22" s="35" t="s">
        <v>529</v>
      </c>
      <c r="Y22" s="38" t="s">
        <v>498</v>
      </c>
      <c r="Z22" s="34">
        <v>0</v>
      </c>
      <c r="AA22" s="35">
        <v>320</v>
      </c>
      <c r="AB22" s="35" t="s">
        <v>315</v>
      </c>
      <c r="AC22" s="34" t="s">
        <v>499</v>
      </c>
      <c r="AD22" s="34" t="s">
        <v>220</v>
      </c>
      <c r="AE22" s="34" t="s">
        <v>19</v>
      </c>
      <c r="AF22" s="34" t="s">
        <v>19</v>
      </c>
      <c r="AG22" s="34" t="s">
        <v>19</v>
      </c>
      <c r="AH22" s="34" t="s">
        <v>19</v>
      </c>
      <c r="AI22" s="34" t="s">
        <v>19</v>
      </c>
      <c r="AJ22" s="34" t="s">
        <v>19</v>
      </c>
      <c r="AK22" s="34" t="s">
        <v>19</v>
      </c>
      <c r="AL22" s="34" t="s">
        <v>19</v>
      </c>
      <c r="AM22" s="31" t="s">
        <v>532</v>
      </c>
      <c r="AN22" s="31" t="s">
        <v>531</v>
      </c>
      <c r="AO22" s="31" t="s">
        <v>137</v>
      </c>
      <c r="AP22" s="31" t="s">
        <v>330</v>
      </c>
      <c r="AQ22" s="34" t="s">
        <v>19</v>
      </c>
      <c r="AR22" s="34" t="s">
        <v>19</v>
      </c>
      <c r="AS22" s="31" t="s">
        <v>495</v>
      </c>
      <c r="AT22" s="23" t="s">
        <v>320</v>
      </c>
      <c r="AU22" s="39">
        <v>36312</v>
      </c>
      <c r="AV22" s="34" t="s">
        <v>371</v>
      </c>
    </row>
    <row r="23" spans="1:48" ht="64.5" customHeight="1">
      <c r="A23" s="2">
        <f t="shared" si="0"/>
        <v>16</v>
      </c>
      <c r="D23" s="2">
        <v>37</v>
      </c>
      <c r="E23" s="2">
        <v>43.358</v>
      </c>
      <c r="G23" s="2">
        <v>121</v>
      </c>
      <c r="H23" s="2">
        <v>42.263</v>
      </c>
      <c r="P23" s="2">
        <v>5</v>
      </c>
      <c r="Q23" s="2">
        <v>567</v>
      </c>
      <c r="R23" s="35"/>
      <c r="S23" s="35" t="s">
        <v>283</v>
      </c>
      <c r="T23" s="35" t="s">
        <v>337</v>
      </c>
      <c r="U23" s="31" t="s">
        <v>331</v>
      </c>
      <c r="V23" s="34" t="s">
        <v>332</v>
      </c>
      <c r="W23" s="34" t="s">
        <v>2</v>
      </c>
      <c r="X23" s="35" t="s">
        <v>528</v>
      </c>
      <c r="Y23" s="38" t="s">
        <v>498</v>
      </c>
      <c r="Z23" s="34">
        <v>0</v>
      </c>
      <c r="AA23" s="35">
        <v>270</v>
      </c>
      <c r="AB23" s="35" t="s">
        <v>315</v>
      </c>
      <c r="AC23" s="34" t="s">
        <v>499</v>
      </c>
      <c r="AD23" s="34" t="s">
        <v>154</v>
      </c>
      <c r="AE23" s="34" t="s">
        <v>19</v>
      </c>
      <c r="AF23" s="34" t="s">
        <v>19</v>
      </c>
      <c r="AG23" s="34" t="s">
        <v>19</v>
      </c>
      <c r="AH23" s="34" t="s">
        <v>19</v>
      </c>
      <c r="AI23" s="34" t="s">
        <v>19</v>
      </c>
      <c r="AJ23" s="34" t="s">
        <v>19</v>
      </c>
      <c r="AK23" s="34" t="s">
        <v>19</v>
      </c>
      <c r="AL23" s="34" t="s">
        <v>19</v>
      </c>
      <c r="AM23" s="31" t="s">
        <v>533</v>
      </c>
      <c r="AN23" s="31" t="s">
        <v>531</v>
      </c>
      <c r="AO23" s="31" t="s">
        <v>138</v>
      </c>
      <c r="AP23" s="31" t="s">
        <v>155</v>
      </c>
      <c r="AQ23" s="34" t="s">
        <v>19</v>
      </c>
      <c r="AR23" s="34" t="s">
        <v>19</v>
      </c>
      <c r="AS23" s="31" t="s">
        <v>495</v>
      </c>
      <c r="AT23" s="23" t="s">
        <v>320</v>
      </c>
      <c r="AU23" s="39">
        <v>36312</v>
      </c>
      <c r="AV23" s="34" t="s">
        <v>371</v>
      </c>
    </row>
    <row r="24" spans="1:48" ht="64.5" customHeight="1">
      <c r="A24" s="2">
        <f t="shared" si="0"/>
        <v>17</v>
      </c>
      <c r="D24" s="2">
        <v>37</v>
      </c>
      <c r="E24" s="2">
        <v>43.368</v>
      </c>
      <c r="G24" s="2">
        <v>121</v>
      </c>
      <c r="H24" s="2">
        <v>42.521</v>
      </c>
      <c r="P24" s="2">
        <v>5</v>
      </c>
      <c r="Q24" s="2">
        <v>568</v>
      </c>
      <c r="R24" s="35"/>
      <c r="S24" s="35" t="s">
        <v>283</v>
      </c>
      <c r="T24" s="35" t="s">
        <v>337</v>
      </c>
      <c r="U24" s="31" t="s">
        <v>540</v>
      </c>
      <c r="V24" s="34" t="s">
        <v>567</v>
      </c>
      <c r="W24" s="34" t="s">
        <v>3</v>
      </c>
      <c r="X24" s="35" t="s">
        <v>530</v>
      </c>
      <c r="Y24" s="38" t="s">
        <v>498</v>
      </c>
      <c r="Z24" s="34">
        <v>0</v>
      </c>
      <c r="AA24" s="35">
        <v>265</v>
      </c>
      <c r="AB24" s="35" t="s">
        <v>315</v>
      </c>
      <c r="AC24" s="34" t="s">
        <v>499</v>
      </c>
      <c r="AD24" s="34" t="s">
        <v>500</v>
      </c>
      <c r="AE24" s="34" t="s">
        <v>19</v>
      </c>
      <c r="AF24" s="34" t="s">
        <v>19</v>
      </c>
      <c r="AG24" s="34" t="s">
        <v>19</v>
      </c>
      <c r="AH24" s="34" t="s">
        <v>19</v>
      </c>
      <c r="AI24" s="34" t="s">
        <v>19</v>
      </c>
      <c r="AJ24" s="34" t="s">
        <v>19</v>
      </c>
      <c r="AK24" s="34" t="s">
        <v>19</v>
      </c>
      <c r="AL24" s="34" t="s">
        <v>19</v>
      </c>
      <c r="AM24" s="31" t="s">
        <v>532</v>
      </c>
      <c r="AN24" s="31" t="s">
        <v>531</v>
      </c>
      <c r="AO24" s="31" t="s">
        <v>137</v>
      </c>
      <c r="AP24" s="31" t="s">
        <v>416</v>
      </c>
      <c r="AQ24" s="34" t="s">
        <v>19</v>
      </c>
      <c r="AR24" s="34" t="s">
        <v>19</v>
      </c>
      <c r="AS24" s="31" t="s">
        <v>495</v>
      </c>
      <c r="AT24" s="23" t="s">
        <v>320</v>
      </c>
      <c r="AU24" s="39">
        <v>36312</v>
      </c>
      <c r="AV24" s="34" t="s">
        <v>371</v>
      </c>
    </row>
    <row r="25" spans="1:48" ht="64.5" customHeight="1">
      <c r="A25" s="2">
        <f t="shared" si="0"/>
        <v>18</v>
      </c>
      <c r="D25" s="2">
        <v>37</v>
      </c>
      <c r="E25" s="2">
        <v>43.367</v>
      </c>
      <c r="G25" s="2">
        <v>121</v>
      </c>
      <c r="H25" s="2">
        <v>42.522</v>
      </c>
      <c r="P25" s="2">
        <v>5</v>
      </c>
      <c r="Q25" s="2">
        <v>568</v>
      </c>
      <c r="R25" s="35"/>
      <c r="S25" s="35" t="s">
        <v>283</v>
      </c>
      <c r="T25" s="35" t="s">
        <v>337</v>
      </c>
      <c r="U25" s="31" t="s">
        <v>417</v>
      </c>
      <c r="V25" s="34" t="s">
        <v>136</v>
      </c>
      <c r="W25" s="34" t="s">
        <v>4</v>
      </c>
      <c r="X25" s="35" t="s">
        <v>534</v>
      </c>
      <c r="Y25" s="38" t="s">
        <v>498</v>
      </c>
      <c r="Z25" s="34">
        <v>0</v>
      </c>
      <c r="AA25" s="35">
        <v>277</v>
      </c>
      <c r="AB25" s="35" t="s">
        <v>315</v>
      </c>
      <c r="AC25" s="34" t="s">
        <v>499</v>
      </c>
      <c r="AD25" s="34" t="s">
        <v>0</v>
      </c>
      <c r="AE25" s="4" t="s">
        <v>19</v>
      </c>
      <c r="AF25" s="34" t="s">
        <v>19</v>
      </c>
      <c r="AG25" s="34" t="s">
        <v>19</v>
      </c>
      <c r="AH25" s="34" t="s">
        <v>19</v>
      </c>
      <c r="AI25" s="34" t="s">
        <v>19</v>
      </c>
      <c r="AJ25" s="34" t="s">
        <v>19</v>
      </c>
      <c r="AK25" s="34" t="s">
        <v>19</v>
      </c>
      <c r="AL25" s="34" t="s">
        <v>19</v>
      </c>
      <c r="AM25" s="31" t="s">
        <v>532</v>
      </c>
      <c r="AN25" s="31" t="s">
        <v>531</v>
      </c>
      <c r="AO25" s="31" t="s">
        <v>137</v>
      </c>
      <c r="AP25" s="31" t="s">
        <v>416</v>
      </c>
      <c r="AQ25" s="34" t="s">
        <v>19</v>
      </c>
      <c r="AR25" s="34" t="s">
        <v>19</v>
      </c>
      <c r="AS25" s="31" t="s">
        <v>495</v>
      </c>
      <c r="AT25" s="23" t="s">
        <v>320</v>
      </c>
      <c r="AU25" s="39">
        <v>36312</v>
      </c>
      <c r="AV25" s="34" t="s">
        <v>371</v>
      </c>
    </row>
    <row r="26" spans="1:48" ht="64.5" customHeight="1">
      <c r="A26" s="2">
        <f t="shared" si="0"/>
        <v>19</v>
      </c>
      <c r="D26" s="2">
        <v>37</v>
      </c>
      <c r="E26" s="2">
        <v>43.298</v>
      </c>
      <c r="G26" s="2">
        <v>121</v>
      </c>
      <c r="H26" s="2">
        <v>42.372</v>
      </c>
      <c r="P26" s="2">
        <v>5</v>
      </c>
      <c r="Q26" s="2">
        <v>567</v>
      </c>
      <c r="R26" s="35"/>
      <c r="S26" s="35" t="s">
        <v>283</v>
      </c>
      <c r="T26" s="35" t="s">
        <v>337</v>
      </c>
      <c r="U26" s="31" t="s">
        <v>265</v>
      </c>
      <c r="V26" s="34" t="s">
        <v>566</v>
      </c>
      <c r="W26" s="34" t="s">
        <v>264</v>
      </c>
      <c r="X26" s="35" t="s">
        <v>535</v>
      </c>
      <c r="Y26" s="38" t="s">
        <v>498</v>
      </c>
      <c r="Z26" s="34">
        <v>0</v>
      </c>
      <c r="AA26" s="35">
        <v>300</v>
      </c>
      <c r="AB26" s="35" t="s">
        <v>315</v>
      </c>
      <c r="AC26" s="34" t="s">
        <v>499</v>
      </c>
      <c r="AD26" s="34" t="s">
        <v>500</v>
      </c>
      <c r="AE26" s="4" t="s">
        <v>19</v>
      </c>
      <c r="AF26" s="34" t="s">
        <v>19</v>
      </c>
      <c r="AG26" s="34" t="s">
        <v>19</v>
      </c>
      <c r="AH26" s="34" t="s">
        <v>19</v>
      </c>
      <c r="AI26" s="34" t="s">
        <v>19</v>
      </c>
      <c r="AJ26" s="34" t="s">
        <v>19</v>
      </c>
      <c r="AK26" s="34" t="s">
        <v>19</v>
      </c>
      <c r="AL26" s="34" t="s">
        <v>19</v>
      </c>
      <c r="AM26" s="31" t="s">
        <v>532</v>
      </c>
      <c r="AN26" s="31" t="s">
        <v>531</v>
      </c>
      <c r="AO26" s="31" t="s">
        <v>137</v>
      </c>
      <c r="AP26" s="31" t="s">
        <v>266</v>
      </c>
      <c r="AQ26" s="34" t="s">
        <v>19</v>
      </c>
      <c r="AR26" s="34" t="s">
        <v>19</v>
      </c>
      <c r="AS26" s="31" t="s">
        <v>495</v>
      </c>
      <c r="AT26" s="23" t="s">
        <v>320</v>
      </c>
      <c r="AU26" s="39">
        <v>36312</v>
      </c>
      <c r="AV26" s="34" t="s">
        <v>371</v>
      </c>
    </row>
    <row r="27" spans="1:48" ht="64.5" customHeight="1">
      <c r="A27" s="2">
        <f t="shared" si="0"/>
        <v>20</v>
      </c>
      <c r="D27" s="2">
        <v>37</v>
      </c>
      <c r="E27" s="2">
        <v>59.7</v>
      </c>
      <c r="G27" s="2">
        <v>122</v>
      </c>
      <c r="H27" s="2">
        <v>21.68</v>
      </c>
      <c r="P27" s="2">
        <v>5</v>
      </c>
      <c r="R27" s="35">
        <v>5.3</v>
      </c>
      <c r="S27" s="35" t="s">
        <v>375</v>
      </c>
      <c r="T27" s="35" t="s">
        <v>376</v>
      </c>
      <c r="U27" s="31" t="s">
        <v>288</v>
      </c>
      <c r="V27" s="34" t="s">
        <v>289</v>
      </c>
      <c r="W27" s="34" t="s">
        <v>452</v>
      </c>
      <c r="X27" s="35" t="s">
        <v>455</v>
      </c>
      <c r="Y27" s="38" t="s">
        <v>377</v>
      </c>
      <c r="Z27" s="34">
        <v>333</v>
      </c>
      <c r="AA27" s="35">
        <v>355</v>
      </c>
      <c r="AB27" s="35" t="s">
        <v>315</v>
      </c>
      <c r="AC27" s="34" t="s">
        <v>545</v>
      </c>
      <c r="AD27" s="36" t="s">
        <v>19</v>
      </c>
      <c r="AE27" s="36">
        <v>26500</v>
      </c>
      <c r="AF27" s="34" t="s">
        <v>20</v>
      </c>
      <c r="AG27" s="35">
        <v>2000</v>
      </c>
      <c r="AH27" s="34" t="s">
        <v>20</v>
      </c>
      <c r="AI27" s="34" t="s">
        <v>20</v>
      </c>
      <c r="AJ27" s="34" t="s">
        <v>20</v>
      </c>
      <c r="AK27" s="35">
        <v>1</v>
      </c>
      <c r="AL27" s="34" t="s">
        <v>20</v>
      </c>
      <c r="AM27" s="31" t="s">
        <v>520</v>
      </c>
      <c r="AN27" s="31" t="s">
        <v>378</v>
      </c>
      <c r="AO27" s="31" t="s">
        <v>536</v>
      </c>
      <c r="AP27" s="31" t="s">
        <v>537</v>
      </c>
      <c r="AQ27" s="35" t="s">
        <v>457</v>
      </c>
      <c r="AR27" s="34" t="s">
        <v>451</v>
      </c>
      <c r="AS27" s="31" t="s">
        <v>381</v>
      </c>
      <c r="AT27" s="23" t="s">
        <v>171</v>
      </c>
      <c r="AU27" s="39">
        <v>36312</v>
      </c>
      <c r="AV27" s="34" t="s">
        <v>371</v>
      </c>
    </row>
    <row r="28" spans="1:48" ht="64.5" customHeight="1">
      <c r="A28" s="2">
        <f t="shared" si="0"/>
        <v>21</v>
      </c>
      <c r="D28" s="2">
        <v>37</v>
      </c>
      <c r="E28" s="2">
        <v>59.7</v>
      </c>
      <c r="G28" s="2">
        <v>122</v>
      </c>
      <c r="H28" s="2">
        <v>21.68</v>
      </c>
      <c r="P28" s="2">
        <v>5</v>
      </c>
      <c r="R28" s="35">
        <v>5.3</v>
      </c>
      <c r="S28" s="35" t="s">
        <v>375</v>
      </c>
      <c r="T28" s="35" t="s">
        <v>376</v>
      </c>
      <c r="U28" s="31" t="s">
        <v>288</v>
      </c>
      <c r="V28" s="34" t="s">
        <v>289</v>
      </c>
      <c r="W28" s="34" t="s">
        <v>453</v>
      </c>
      <c r="X28" s="35" t="s">
        <v>455</v>
      </c>
      <c r="Y28" s="38" t="s">
        <v>377</v>
      </c>
      <c r="Z28" s="34">
        <v>333</v>
      </c>
      <c r="AA28" s="35">
        <v>355</v>
      </c>
      <c r="AB28" s="35" t="s">
        <v>315</v>
      </c>
      <c r="AC28" s="34" t="s">
        <v>287</v>
      </c>
      <c r="AD28" s="34" t="s">
        <v>19</v>
      </c>
      <c r="AE28" s="34" t="s">
        <v>19</v>
      </c>
      <c r="AF28" s="36">
        <v>21590</v>
      </c>
      <c r="AG28" s="35">
        <v>470</v>
      </c>
      <c r="AH28" s="37">
        <v>26000</v>
      </c>
      <c r="AI28" s="2">
        <v>27000</v>
      </c>
      <c r="AJ28" s="35">
        <v>25000</v>
      </c>
      <c r="AK28" s="35">
        <v>1</v>
      </c>
      <c r="AL28" s="35" t="s">
        <v>501</v>
      </c>
      <c r="AM28" s="31" t="s">
        <v>520</v>
      </c>
      <c r="AN28" s="31" t="s">
        <v>454</v>
      </c>
      <c r="AO28" s="25" t="s">
        <v>538</v>
      </c>
      <c r="AP28" s="31" t="s">
        <v>379</v>
      </c>
      <c r="AQ28" s="35" t="s">
        <v>456</v>
      </c>
      <c r="AR28" s="34" t="s">
        <v>358</v>
      </c>
      <c r="AS28" s="31" t="s">
        <v>381</v>
      </c>
      <c r="AT28" s="23" t="s">
        <v>171</v>
      </c>
      <c r="AU28" s="39">
        <v>36312</v>
      </c>
      <c r="AV28" s="34" t="s">
        <v>371</v>
      </c>
    </row>
    <row r="29" spans="1:48" ht="64.5" customHeight="1">
      <c r="A29" s="2">
        <f t="shared" si="0"/>
        <v>22</v>
      </c>
      <c r="D29" s="2">
        <v>37</v>
      </c>
      <c r="E29" s="2">
        <v>59.577</v>
      </c>
      <c r="G29" s="2">
        <v>122</v>
      </c>
      <c r="H29" s="2">
        <v>21.527</v>
      </c>
      <c r="P29" s="2">
        <v>5</v>
      </c>
      <c r="R29" s="35">
        <v>1</v>
      </c>
      <c r="S29" s="35" t="s">
        <v>375</v>
      </c>
      <c r="T29" s="35" t="s">
        <v>376</v>
      </c>
      <c r="U29" s="31" t="s">
        <v>291</v>
      </c>
      <c r="V29" s="34" t="s">
        <v>290</v>
      </c>
      <c r="W29" s="34" t="s">
        <v>293</v>
      </c>
      <c r="X29" s="35" t="s">
        <v>292</v>
      </c>
      <c r="Y29" s="38" t="s">
        <v>314</v>
      </c>
      <c r="Z29" s="34">
        <v>36</v>
      </c>
      <c r="AA29" s="35">
        <v>46</v>
      </c>
      <c r="AB29" s="35" t="s">
        <v>315</v>
      </c>
      <c r="AC29" s="34" t="s">
        <v>287</v>
      </c>
      <c r="AD29" s="34" t="s">
        <v>19</v>
      </c>
      <c r="AE29" s="34" t="s">
        <v>19</v>
      </c>
      <c r="AF29" s="36">
        <v>1360</v>
      </c>
      <c r="AG29" s="35">
        <v>80</v>
      </c>
      <c r="AH29" s="35">
        <v>1281</v>
      </c>
      <c r="AI29" s="2">
        <v>1335</v>
      </c>
      <c r="AJ29" s="35">
        <v>1227</v>
      </c>
      <c r="AK29" s="35">
        <v>1</v>
      </c>
      <c r="AL29" s="35" t="s">
        <v>501</v>
      </c>
      <c r="AM29" s="31" t="s">
        <v>521</v>
      </c>
      <c r="AN29" s="31" t="s">
        <v>295</v>
      </c>
      <c r="AO29" s="107" t="s">
        <v>396</v>
      </c>
      <c r="AP29" s="31" t="s">
        <v>296</v>
      </c>
      <c r="AQ29" s="35" t="s">
        <v>294</v>
      </c>
      <c r="AR29" s="34" t="s">
        <v>358</v>
      </c>
      <c r="AS29" s="31" t="s">
        <v>381</v>
      </c>
      <c r="AT29" s="23" t="s">
        <v>171</v>
      </c>
      <c r="AU29" s="39">
        <v>36312</v>
      </c>
      <c r="AV29" s="34" t="s">
        <v>371</v>
      </c>
    </row>
    <row r="30" spans="1:49" ht="64.5" customHeight="1">
      <c r="A30" s="2">
        <f t="shared" si="0"/>
        <v>23</v>
      </c>
      <c r="B30" s="14"/>
      <c r="C30" s="14"/>
      <c r="D30" s="2">
        <v>37</v>
      </c>
      <c r="E30" s="2">
        <v>33.342</v>
      </c>
      <c r="G30" s="2">
        <v>121</v>
      </c>
      <c r="H30" s="2">
        <v>58.451</v>
      </c>
      <c r="P30" s="2">
        <v>3</v>
      </c>
      <c r="Q30" s="2">
        <v>50</v>
      </c>
      <c r="R30" s="14"/>
      <c r="S30" s="14" t="s">
        <v>283</v>
      </c>
      <c r="T30" s="14" t="s">
        <v>301</v>
      </c>
      <c r="U30" s="25" t="s">
        <v>553</v>
      </c>
      <c r="V30" s="18" t="s">
        <v>552</v>
      </c>
      <c r="W30" s="18" t="s">
        <v>433</v>
      </c>
      <c r="X30" s="14" t="s">
        <v>434</v>
      </c>
      <c r="Y30" s="42" t="s">
        <v>380</v>
      </c>
      <c r="Z30" s="18">
        <v>43</v>
      </c>
      <c r="AA30" s="14">
        <v>47</v>
      </c>
      <c r="AB30" s="14" t="s">
        <v>315</v>
      </c>
      <c r="AC30" s="18" t="s">
        <v>81</v>
      </c>
      <c r="AD30" s="18" t="s">
        <v>19</v>
      </c>
      <c r="AE30" s="34" t="s">
        <v>19</v>
      </c>
      <c r="AF30" s="18" t="s">
        <v>501</v>
      </c>
      <c r="AG30" s="18" t="s">
        <v>501</v>
      </c>
      <c r="AH30" s="18">
        <v>210</v>
      </c>
      <c r="AI30" s="14">
        <v>250</v>
      </c>
      <c r="AJ30" s="14">
        <v>170</v>
      </c>
      <c r="AK30" s="14">
        <v>1</v>
      </c>
      <c r="AL30" s="14">
        <v>-25</v>
      </c>
      <c r="AM30" s="25" t="s">
        <v>435</v>
      </c>
      <c r="AN30" s="18" t="s">
        <v>286</v>
      </c>
      <c r="AO30" s="25" t="s">
        <v>436</v>
      </c>
      <c r="AP30" s="44" t="s">
        <v>438</v>
      </c>
      <c r="AQ30" s="18">
        <v>69167</v>
      </c>
      <c r="AR30" s="75" t="s">
        <v>437</v>
      </c>
      <c r="AS30" s="16" t="s">
        <v>9</v>
      </c>
      <c r="AT30" s="23" t="s">
        <v>93</v>
      </c>
      <c r="AU30" s="39">
        <v>36312</v>
      </c>
      <c r="AV30" s="18" t="s">
        <v>371</v>
      </c>
      <c r="AW30" s="14"/>
    </row>
    <row r="31" spans="1:49" ht="64.5" customHeight="1">
      <c r="A31" s="2">
        <f t="shared" si="0"/>
        <v>24</v>
      </c>
      <c r="B31" s="14"/>
      <c r="C31" s="14"/>
      <c r="D31" s="2">
        <v>37</v>
      </c>
      <c r="E31" s="2">
        <v>33.342</v>
      </c>
      <c r="G31" s="2">
        <v>121</v>
      </c>
      <c r="H31" s="2">
        <v>58.451</v>
      </c>
      <c r="P31" s="2">
        <v>3</v>
      </c>
      <c r="Q31" s="2">
        <v>50</v>
      </c>
      <c r="R31" s="14"/>
      <c r="S31" s="14" t="s">
        <v>283</v>
      </c>
      <c r="T31" s="14" t="s">
        <v>301</v>
      </c>
      <c r="U31" s="25" t="s">
        <v>553</v>
      </c>
      <c r="V31" s="18" t="s">
        <v>552</v>
      </c>
      <c r="W31" s="18" t="s">
        <v>10</v>
      </c>
      <c r="X31" s="14" t="s">
        <v>11</v>
      </c>
      <c r="Y31" s="42" t="s">
        <v>380</v>
      </c>
      <c r="Z31" s="18">
        <v>390</v>
      </c>
      <c r="AA31" s="14">
        <v>400</v>
      </c>
      <c r="AB31" s="14" t="s">
        <v>315</v>
      </c>
      <c r="AC31" s="18" t="s">
        <v>81</v>
      </c>
      <c r="AD31" s="34" t="s">
        <v>19</v>
      </c>
      <c r="AE31" s="34" t="s">
        <v>19</v>
      </c>
      <c r="AF31" s="18" t="s">
        <v>501</v>
      </c>
      <c r="AG31" s="18" t="s">
        <v>501</v>
      </c>
      <c r="AH31" s="18">
        <v>3670</v>
      </c>
      <c r="AI31" s="14">
        <v>3760</v>
      </c>
      <c r="AJ31" s="14">
        <v>3580</v>
      </c>
      <c r="AK31" s="14">
        <v>1</v>
      </c>
      <c r="AL31" s="14">
        <v>-25</v>
      </c>
      <c r="AM31" s="25" t="s">
        <v>12</v>
      </c>
      <c r="AN31" s="18" t="s">
        <v>286</v>
      </c>
      <c r="AO31" s="25" t="s">
        <v>436</v>
      </c>
      <c r="AP31" s="25" t="s">
        <v>13</v>
      </c>
      <c r="AQ31" s="18">
        <v>68697</v>
      </c>
      <c r="AR31" s="75" t="s">
        <v>437</v>
      </c>
      <c r="AS31" s="16" t="s">
        <v>9</v>
      </c>
      <c r="AT31" s="23" t="s">
        <v>93</v>
      </c>
      <c r="AU31" s="39">
        <v>36312</v>
      </c>
      <c r="AV31" s="18" t="s">
        <v>371</v>
      </c>
      <c r="AW31" s="14"/>
    </row>
    <row r="32" spans="1:49" ht="64.5" customHeight="1">
      <c r="A32" s="2">
        <f t="shared" si="0"/>
        <v>25</v>
      </c>
      <c r="B32" s="14"/>
      <c r="C32" s="14"/>
      <c r="D32" s="2">
        <v>37</v>
      </c>
      <c r="E32" s="2">
        <v>33.334</v>
      </c>
      <c r="G32" s="2">
        <v>121</v>
      </c>
      <c r="H32" s="2">
        <v>58.446</v>
      </c>
      <c r="P32" s="2">
        <v>50</v>
      </c>
      <c r="Q32" s="2">
        <v>51.5</v>
      </c>
      <c r="R32" s="14"/>
      <c r="S32" s="14" t="s">
        <v>283</v>
      </c>
      <c r="T32" s="14" t="s">
        <v>301</v>
      </c>
      <c r="U32" s="25" t="s">
        <v>554</v>
      </c>
      <c r="V32" s="18" t="s">
        <v>552</v>
      </c>
      <c r="W32" s="18" t="s">
        <v>176</v>
      </c>
      <c r="X32" s="14" t="s">
        <v>501</v>
      </c>
      <c r="Y32" s="42" t="s">
        <v>177</v>
      </c>
      <c r="Z32" s="18">
        <v>286</v>
      </c>
      <c r="AA32" s="14">
        <v>305</v>
      </c>
      <c r="AB32" s="14" t="s">
        <v>315</v>
      </c>
      <c r="AC32" s="18" t="s">
        <v>287</v>
      </c>
      <c r="AD32" s="34" t="s">
        <v>19</v>
      </c>
      <c r="AE32" s="34" t="s">
        <v>19</v>
      </c>
      <c r="AF32" s="18">
        <v>2160</v>
      </c>
      <c r="AG32" s="14">
        <v>100</v>
      </c>
      <c r="AH32" s="109">
        <f>(AI32+AJ32)/2</f>
        <v>2175.5</v>
      </c>
      <c r="AI32" s="2">
        <v>2307</v>
      </c>
      <c r="AJ32" s="14">
        <v>2044</v>
      </c>
      <c r="AK32" s="14" t="s">
        <v>286</v>
      </c>
      <c r="AL32" s="14" t="s">
        <v>286</v>
      </c>
      <c r="AM32" s="25" t="s">
        <v>178</v>
      </c>
      <c r="AN32" s="18" t="s">
        <v>384</v>
      </c>
      <c r="AO32" s="107" t="s">
        <v>396</v>
      </c>
      <c r="AP32" s="25" t="s">
        <v>382</v>
      </c>
      <c r="AQ32" s="18" t="s">
        <v>501</v>
      </c>
      <c r="AR32" s="18" t="s">
        <v>501</v>
      </c>
      <c r="AS32" s="25" t="s">
        <v>385</v>
      </c>
      <c r="AT32" s="18" t="s">
        <v>179</v>
      </c>
      <c r="AU32" s="39">
        <v>36313</v>
      </c>
      <c r="AV32" s="18" t="s">
        <v>371</v>
      </c>
      <c r="AW32" s="14"/>
    </row>
    <row r="33" spans="1:49" ht="64.5" customHeight="1">
      <c r="A33" s="2">
        <f t="shared" si="0"/>
        <v>26</v>
      </c>
      <c r="B33" s="2"/>
      <c r="C33" s="2"/>
      <c r="D33" s="2">
        <v>37</v>
      </c>
      <c r="E33" s="2">
        <v>33.334</v>
      </c>
      <c r="G33" s="2">
        <v>121</v>
      </c>
      <c r="H33" s="2">
        <v>58.446</v>
      </c>
      <c r="P33" s="2">
        <v>50</v>
      </c>
      <c r="Q33" s="2">
        <v>51.5</v>
      </c>
      <c r="R33" s="14"/>
      <c r="S33" s="14" t="s">
        <v>283</v>
      </c>
      <c r="T33" s="14" t="s">
        <v>301</v>
      </c>
      <c r="U33" s="25" t="s">
        <v>555</v>
      </c>
      <c r="V33" s="18" t="s">
        <v>552</v>
      </c>
      <c r="W33" s="18" t="s">
        <v>180</v>
      </c>
      <c r="X33" s="14" t="s">
        <v>501</v>
      </c>
      <c r="Y33" s="42" t="s">
        <v>181</v>
      </c>
      <c r="Z33" s="18">
        <v>286</v>
      </c>
      <c r="AA33" s="14">
        <v>305</v>
      </c>
      <c r="AB33" s="14" t="s">
        <v>315</v>
      </c>
      <c r="AC33" s="18" t="s">
        <v>287</v>
      </c>
      <c r="AD33" s="34" t="s">
        <v>19</v>
      </c>
      <c r="AE33" s="34" t="s">
        <v>19</v>
      </c>
      <c r="AF33" s="18">
        <v>700</v>
      </c>
      <c r="AG33" s="14">
        <v>95</v>
      </c>
      <c r="AH33" s="109">
        <f>(AI33+AJ33)/2</f>
        <v>632.5</v>
      </c>
      <c r="AI33" s="2">
        <v>709</v>
      </c>
      <c r="AJ33" s="14">
        <v>556</v>
      </c>
      <c r="AK33" s="14" t="s">
        <v>286</v>
      </c>
      <c r="AL33" s="14" t="s">
        <v>286</v>
      </c>
      <c r="AM33" s="25" t="s">
        <v>539</v>
      </c>
      <c r="AN33" s="25" t="s">
        <v>261</v>
      </c>
      <c r="AO33" s="107" t="s">
        <v>396</v>
      </c>
      <c r="AP33" s="25" t="s">
        <v>383</v>
      </c>
      <c r="AQ33" s="18" t="s">
        <v>501</v>
      </c>
      <c r="AR33" s="18" t="s">
        <v>501</v>
      </c>
      <c r="AS33" s="25" t="s">
        <v>385</v>
      </c>
      <c r="AT33" s="18" t="s">
        <v>179</v>
      </c>
      <c r="AU33" s="39">
        <v>36313</v>
      </c>
      <c r="AV33" s="18" t="s">
        <v>371</v>
      </c>
      <c r="AW33" s="14"/>
    </row>
    <row r="34" spans="1:49" ht="64.5" customHeight="1">
      <c r="A34" s="2">
        <f t="shared" si="0"/>
        <v>27</v>
      </c>
      <c r="B34" s="14"/>
      <c r="C34" s="14"/>
      <c r="D34" s="2">
        <v>37</v>
      </c>
      <c r="E34" s="2">
        <v>33.141</v>
      </c>
      <c r="G34" s="2">
        <v>121</v>
      </c>
      <c r="H34" s="2">
        <v>58.299</v>
      </c>
      <c r="P34" s="2">
        <v>20</v>
      </c>
      <c r="Q34" s="2">
        <v>60</v>
      </c>
      <c r="R34" s="14"/>
      <c r="S34" s="14" t="s">
        <v>283</v>
      </c>
      <c r="T34" s="14" t="s">
        <v>301</v>
      </c>
      <c r="U34" s="25" t="s">
        <v>556</v>
      </c>
      <c r="V34" s="18" t="s">
        <v>552</v>
      </c>
      <c r="W34" s="18" t="s">
        <v>182</v>
      </c>
      <c r="X34" s="14" t="s">
        <v>501</v>
      </c>
      <c r="Y34" s="42" t="s">
        <v>183</v>
      </c>
      <c r="Z34" s="18">
        <v>8.5</v>
      </c>
      <c r="AA34" s="14">
        <v>8.5</v>
      </c>
      <c r="AB34" s="14" t="s">
        <v>474</v>
      </c>
      <c r="AC34" s="18" t="s">
        <v>287</v>
      </c>
      <c r="AD34" s="34" t="s">
        <v>19</v>
      </c>
      <c r="AE34" s="34" t="s">
        <v>19</v>
      </c>
      <c r="AF34" s="18">
        <v>2415</v>
      </c>
      <c r="AG34" s="14">
        <v>100</v>
      </c>
      <c r="AH34" s="109">
        <f>(AI34+AJ34)/2</f>
        <v>2527</v>
      </c>
      <c r="AI34" s="2">
        <v>2706</v>
      </c>
      <c r="AJ34" s="14">
        <v>2348</v>
      </c>
      <c r="AK34" s="14" t="s">
        <v>286</v>
      </c>
      <c r="AL34" s="14" t="s">
        <v>286</v>
      </c>
      <c r="AM34" s="25" t="s">
        <v>394</v>
      </c>
      <c r="AN34" s="18" t="s">
        <v>262</v>
      </c>
      <c r="AO34" s="107" t="s">
        <v>396</v>
      </c>
      <c r="AP34" s="25" t="s">
        <v>397</v>
      </c>
      <c r="AQ34" s="18" t="s">
        <v>501</v>
      </c>
      <c r="AR34" s="18" t="s">
        <v>501</v>
      </c>
      <c r="AS34" s="25" t="s">
        <v>260</v>
      </c>
      <c r="AT34" s="18" t="s">
        <v>179</v>
      </c>
      <c r="AU34" s="39">
        <v>36313</v>
      </c>
      <c r="AV34" s="18" t="s">
        <v>371</v>
      </c>
      <c r="AW34" s="14"/>
    </row>
    <row r="35" spans="1:49" ht="64.5" customHeight="1">
      <c r="A35" s="2">
        <f t="shared" si="0"/>
        <v>28</v>
      </c>
      <c r="B35" s="14"/>
      <c r="C35" s="14"/>
      <c r="D35" s="2">
        <v>37</v>
      </c>
      <c r="E35" s="2">
        <v>33.141</v>
      </c>
      <c r="G35" s="2">
        <v>121</v>
      </c>
      <c r="H35" s="2">
        <v>58.299</v>
      </c>
      <c r="P35" s="2">
        <v>20</v>
      </c>
      <c r="Q35" s="2">
        <v>60</v>
      </c>
      <c r="R35" s="14"/>
      <c r="S35" s="14" t="s">
        <v>283</v>
      </c>
      <c r="T35" s="14" t="s">
        <v>301</v>
      </c>
      <c r="U35" s="25" t="s">
        <v>557</v>
      </c>
      <c r="V35" s="18" t="s">
        <v>552</v>
      </c>
      <c r="W35" s="18" t="s">
        <v>508</v>
      </c>
      <c r="X35" s="14" t="s">
        <v>501</v>
      </c>
      <c r="Y35" s="42" t="s">
        <v>183</v>
      </c>
      <c r="Z35" s="18">
        <v>7</v>
      </c>
      <c r="AA35" s="14">
        <v>7</v>
      </c>
      <c r="AB35" s="14" t="s">
        <v>474</v>
      </c>
      <c r="AC35" s="18" t="s">
        <v>287</v>
      </c>
      <c r="AD35" s="34" t="s">
        <v>19</v>
      </c>
      <c r="AE35" s="34" t="s">
        <v>19</v>
      </c>
      <c r="AF35" s="18">
        <v>1995</v>
      </c>
      <c r="AG35" s="14">
        <v>95</v>
      </c>
      <c r="AH35" s="109">
        <f>(AI35+AJ35)/2</f>
        <v>1958.5</v>
      </c>
      <c r="AI35" s="2">
        <v>2062</v>
      </c>
      <c r="AJ35" s="14">
        <v>1855</v>
      </c>
      <c r="AK35" s="14" t="s">
        <v>286</v>
      </c>
      <c r="AL35" s="14" t="s">
        <v>286</v>
      </c>
      <c r="AM35" s="25" t="s">
        <v>263</v>
      </c>
      <c r="AN35" s="18" t="s">
        <v>262</v>
      </c>
      <c r="AO35" s="107" t="s">
        <v>396</v>
      </c>
      <c r="AP35" s="25" t="s">
        <v>395</v>
      </c>
      <c r="AQ35" s="18" t="s">
        <v>501</v>
      </c>
      <c r="AR35" s="18" t="s">
        <v>501</v>
      </c>
      <c r="AS35" s="25" t="s">
        <v>260</v>
      </c>
      <c r="AT35" s="18" t="s">
        <v>179</v>
      </c>
      <c r="AU35" s="39">
        <v>36313</v>
      </c>
      <c r="AV35" s="18" t="s">
        <v>371</v>
      </c>
      <c r="AW35" s="14"/>
    </row>
    <row r="36" spans="1:49" ht="64.5" customHeight="1">
      <c r="A36" s="2">
        <f t="shared" si="0"/>
        <v>29</v>
      </c>
      <c r="B36" s="14"/>
      <c r="C36" s="14"/>
      <c r="D36" s="2">
        <v>37</v>
      </c>
      <c r="E36" s="2">
        <v>35.801</v>
      </c>
      <c r="G36" s="2">
        <v>122</v>
      </c>
      <c r="H36" s="2">
        <v>0.392</v>
      </c>
      <c r="P36" s="2">
        <v>20</v>
      </c>
      <c r="Q36" s="2">
        <v>47.2</v>
      </c>
      <c r="R36" s="14"/>
      <c r="S36" s="14" t="s">
        <v>283</v>
      </c>
      <c r="T36" s="14" t="s">
        <v>509</v>
      </c>
      <c r="U36" s="25" t="s">
        <v>401</v>
      </c>
      <c r="V36" s="18" t="s">
        <v>66</v>
      </c>
      <c r="W36" s="18" t="s">
        <v>400</v>
      </c>
      <c r="X36" s="14" t="s">
        <v>501</v>
      </c>
      <c r="Y36" s="42" t="s">
        <v>510</v>
      </c>
      <c r="Z36" s="18">
        <v>16.5</v>
      </c>
      <c r="AA36" s="14">
        <v>16.5</v>
      </c>
      <c r="AB36" s="14" t="s">
        <v>474</v>
      </c>
      <c r="AC36" s="18" t="s">
        <v>511</v>
      </c>
      <c r="AD36" s="18" t="s">
        <v>512</v>
      </c>
      <c r="AE36" s="115" t="s">
        <v>19</v>
      </c>
      <c r="AF36" s="18">
        <v>7400</v>
      </c>
      <c r="AG36" s="18">
        <v>165</v>
      </c>
      <c r="AH36" s="18">
        <f>(AI36+AJ36)/2</f>
        <v>8232</v>
      </c>
      <c r="AI36" s="18">
        <v>8357</v>
      </c>
      <c r="AJ36" s="18">
        <v>8107</v>
      </c>
      <c r="AK36" s="18">
        <v>1</v>
      </c>
      <c r="AL36" s="18" t="s">
        <v>501</v>
      </c>
      <c r="AM36" s="25" t="s">
        <v>403</v>
      </c>
      <c r="AN36" s="42" t="s">
        <v>405</v>
      </c>
      <c r="AO36" s="107" t="s">
        <v>396</v>
      </c>
      <c r="AP36" s="25" t="s">
        <v>398</v>
      </c>
      <c r="AQ36" s="2" t="s">
        <v>404</v>
      </c>
      <c r="AR36" s="23" t="s">
        <v>406</v>
      </c>
      <c r="AS36" s="25" t="s">
        <v>399</v>
      </c>
      <c r="AT36" s="18" t="s">
        <v>513</v>
      </c>
      <c r="AU36" s="39">
        <v>36313</v>
      </c>
      <c r="AV36" s="18" t="s">
        <v>371</v>
      </c>
      <c r="AW36" s="14"/>
    </row>
    <row r="37" spans="1:49" ht="64.5" customHeight="1">
      <c r="A37" s="2">
        <f t="shared" si="0"/>
        <v>30</v>
      </c>
      <c r="B37" s="14"/>
      <c r="C37" s="14"/>
      <c r="D37" s="2">
        <v>37</v>
      </c>
      <c r="E37" s="2">
        <v>35.793</v>
      </c>
      <c r="G37" s="2">
        <v>122</v>
      </c>
      <c r="H37" s="2">
        <v>0.367</v>
      </c>
      <c r="P37" s="2">
        <v>20</v>
      </c>
      <c r="Q37" s="2">
        <v>101</v>
      </c>
      <c r="R37" s="14"/>
      <c r="S37" s="14" t="s">
        <v>283</v>
      </c>
      <c r="T37" s="14" t="s">
        <v>509</v>
      </c>
      <c r="U37" s="25" t="s">
        <v>558</v>
      </c>
      <c r="V37" s="18" t="s">
        <v>66</v>
      </c>
      <c r="W37" s="18" t="s">
        <v>514</v>
      </c>
      <c r="X37" s="14" t="s">
        <v>515</v>
      </c>
      <c r="Y37" s="42" t="s">
        <v>380</v>
      </c>
      <c r="Z37" s="18">
        <v>0.5</v>
      </c>
      <c r="AA37" s="14">
        <v>0.6</v>
      </c>
      <c r="AB37" s="14" t="s">
        <v>341</v>
      </c>
      <c r="AC37" s="18" t="s">
        <v>287</v>
      </c>
      <c r="AD37" s="34" t="s">
        <v>19</v>
      </c>
      <c r="AE37" s="18" t="s">
        <v>19</v>
      </c>
      <c r="AF37" s="18">
        <v>415</v>
      </c>
      <c r="AG37" s="14">
        <v>60</v>
      </c>
      <c r="AH37" s="14">
        <v>490</v>
      </c>
      <c r="AI37" s="2">
        <v>560</v>
      </c>
      <c r="AJ37" s="14">
        <v>420</v>
      </c>
      <c r="AK37" s="14">
        <v>1</v>
      </c>
      <c r="AL37" s="18" t="s">
        <v>501</v>
      </c>
      <c r="AM37" s="31" t="s">
        <v>142</v>
      </c>
      <c r="AN37" s="18" t="s">
        <v>390</v>
      </c>
      <c r="AO37" s="25" t="s">
        <v>415</v>
      </c>
      <c r="AP37" s="25" t="s">
        <v>119</v>
      </c>
      <c r="AQ37" s="14" t="s">
        <v>469</v>
      </c>
      <c r="AR37" s="75" t="s">
        <v>470</v>
      </c>
      <c r="AS37" s="25" t="s">
        <v>518</v>
      </c>
      <c r="AT37" s="18" t="s">
        <v>519</v>
      </c>
      <c r="AU37" s="39">
        <v>36313</v>
      </c>
      <c r="AV37" s="18" t="s">
        <v>371</v>
      </c>
      <c r="AW37" s="14"/>
    </row>
    <row r="38" spans="1:49" ht="64.5" customHeight="1">
      <c r="A38" s="2">
        <f t="shared" si="0"/>
        <v>31</v>
      </c>
      <c r="B38" s="14"/>
      <c r="C38" s="14"/>
      <c r="D38" s="2">
        <v>37</v>
      </c>
      <c r="E38" s="2">
        <v>35.793</v>
      </c>
      <c r="G38" s="2">
        <v>122</v>
      </c>
      <c r="H38" s="2">
        <v>0.367</v>
      </c>
      <c r="P38" s="2">
        <v>20</v>
      </c>
      <c r="Q38" s="2">
        <v>101</v>
      </c>
      <c r="R38" s="14"/>
      <c r="S38" s="14" t="s">
        <v>283</v>
      </c>
      <c r="T38" s="14" t="s">
        <v>509</v>
      </c>
      <c r="U38" s="25" t="s">
        <v>559</v>
      </c>
      <c r="V38" s="18" t="s">
        <v>66</v>
      </c>
      <c r="W38" s="18" t="s">
        <v>95</v>
      </c>
      <c r="X38" s="14" t="s">
        <v>96</v>
      </c>
      <c r="Y38" s="42" t="s">
        <v>380</v>
      </c>
      <c r="Z38" s="18">
        <v>3.7</v>
      </c>
      <c r="AA38" s="14">
        <v>3.8</v>
      </c>
      <c r="AB38" s="14" t="s">
        <v>341</v>
      </c>
      <c r="AC38" s="18" t="s">
        <v>287</v>
      </c>
      <c r="AD38" s="18" t="s">
        <v>19</v>
      </c>
      <c r="AE38" s="18" t="s">
        <v>19</v>
      </c>
      <c r="AF38" s="18">
        <v>4000</v>
      </c>
      <c r="AG38" s="14">
        <v>70</v>
      </c>
      <c r="AH38" s="14">
        <v>4560</v>
      </c>
      <c r="AI38" s="2">
        <v>4690</v>
      </c>
      <c r="AJ38" s="14">
        <v>4430</v>
      </c>
      <c r="AK38" s="14">
        <v>1</v>
      </c>
      <c r="AL38" s="18" t="s">
        <v>501</v>
      </c>
      <c r="AM38" s="31" t="s">
        <v>142</v>
      </c>
      <c r="AN38" s="18" t="s">
        <v>390</v>
      </c>
      <c r="AO38" s="25" t="s">
        <v>415</v>
      </c>
      <c r="AP38" s="25" t="s">
        <v>98</v>
      </c>
      <c r="AQ38" s="14" t="s">
        <v>97</v>
      </c>
      <c r="AR38" s="75" t="s">
        <v>470</v>
      </c>
      <c r="AS38" s="25" t="s">
        <v>518</v>
      </c>
      <c r="AT38" s="18" t="s">
        <v>519</v>
      </c>
      <c r="AU38" s="39">
        <v>36313</v>
      </c>
      <c r="AV38" s="18" t="s">
        <v>371</v>
      </c>
      <c r="AW38" s="14"/>
    </row>
    <row r="39" spans="1:49" ht="64.5" customHeight="1">
      <c r="A39" s="2">
        <f t="shared" si="0"/>
        <v>32</v>
      </c>
      <c r="B39" s="14"/>
      <c r="C39" s="14"/>
      <c r="D39" s="2">
        <v>37</v>
      </c>
      <c r="E39" s="2">
        <v>35.793</v>
      </c>
      <c r="G39" s="2">
        <v>122</v>
      </c>
      <c r="H39" s="2">
        <v>0.367</v>
      </c>
      <c r="P39" s="2">
        <v>20</v>
      </c>
      <c r="Q39" s="2">
        <v>101</v>
      </c>
      <c r="R39" s="14"/>
      <c r="S39" s="14" t="s">
        <v>283</v>
      </c>
      <c r="T39" s="14" t="s">
        <v>509</v>
      </c>
      <c r="U39" s="25" t="s">
        <v>560</v>
      </c>
      <c r="V39" s="18" t="s">
        <v>66</v>
      </c>
      <c r="W39" s="18" t="s">
        <v>99</v>
      </c>
      <c r="X39" s="14" t="s">
        <v>100</v>
      </c>
      <c r="Y39" s="42" t="s">
        <v>380</v>
      </c>
      <c r="Z39" s="18">
        <v>2.8</v>
      </c>
      <c r="AA39" s="14">
        <v>3</v>
      </c>
      <c r="AB39" s="14" t="s">
        <v>341</v>
      </c>
      <c r="AC39" s="18" t="s">
        <v>287</v>
      </c>
      <c r="AD39" s="18" t="s">
        <v>19</v>
      </c>
      <c r="AE39" s="18" t="s">
        <v>19</v>
      </c>
      <c r="AF39" s="18">
        <v>7435</v>
      </c>
      <c r="AG39" s="14">
        <v>60</v>
      </c>
      <c r="AH39" s="14">
        <v>8270</v>
      </c>
      <c r="AI39" s="2">
        <v>8350</v>
      </c>
      <c r="AJ39" s="14">
        <v>8190</v>
      </c>
      <c r="AK39" s="14">
        <v>1</v>
      </c>
      <c r="AL39" s="18" t="s">
        <v>501</v>
      </c>
      <c r="AM39" s="31" t="s">
        <v>142</v>
      </c>
      <c r="AN39" s="18" t="s">
        <v>390</v>
      </c>
      <c r="AO39" s="25" t="s">
        <v>415</v>
      </c>
      <c r="AP39" s="25" t="s">
        <v>65</v>
      </c>
      <c r="AQ39" s="14" t="s">
        <v>101</v>
      </c>
      <c r="AR39" s="75" t="s">
        <v>470</v>
      </c>
      <c r="AS39" s="25" t="s">
        <v>518</v>
      </c>
      <c r="AT39" s="18" t="s">
        <v>519</v>
      </c>
      <c r="AU39" s="39">
        <v>36313</v>
      </c>
      <c r="AV39" s="18" t="s">
        <v>371</v>
      </c>
      <c r="AW39" s="14"/>
    </row>
    <row r="40" spans="1:49" ht="64.5" customHeight="1">
      <c r="A40" s="2">
        <f t="shared" si="0"/>
        <v>33</v>
      </c>
      <c r="B40" s="14"/>
      <c r="C40" s="14"/>
      <c r="D40" s="2">
        <v>37</v>
      </c>
      <c r="E40" s="2">
        <v>35.793</v>
      </c>
      <c r="G40" s="2">
        <v>122</v>
      </c>
      <c r="H40" s="2">
        <v>0.367</v>
      </c>
      <c r="P40" s="2">
        <v>20</v>
      </c>
      <c r="Q40" s="2">
        <v>101</v>
      </c>
      <c r="R40" s="14"/>
      <c r="S40" s="14" t="s">
        <v>283</v>
      </c>
      <c r="T40" s="14" t="s">
        <v>509</v>
      </c>
      <c r="U40" s="25" t="s">
        <v>561</v>
      </c>
      <c r="V40" s="18" t="s">
        <v>66</v>
      </c>
      <c r="W40" s="18" t="s">
        <v>67</v>
      </c>
      <c r="X40" s="14" t="s">
        <v>68</v>
      </c>
      <c r="Y40" s="42" t="s">
        <v>380</v>
      </c>
      <c r="Z40" s="18">
        <v>2.65</v>
      </c>
      <c r="AA40" s="14">
        <v>2.75</v>
      </c>
      <c r="AB40" s="14" t="s">
        <v>341</v>
      </c>
      <c r="AC40" s="18" t="s">
        <v>287</v>
      </c>
      <c r="AD40" s="18" t="s">
        <v>19</v>
      </c>
      <c r="AE40" s="18" t="s">
        <v>19</v>
      </c>
      <c r="AF40" s="18">
        <v>14200</v>
      </c>
      <c r="AG40" s="14">
        <v>160</v>
      </c>
      <c r="AH40" s="14">
        <v>17080</v>
      </c>
      <c r="AI40" s="2">
        <f>17080+190</f>
        <v>17270</v>
      </c>
      <c r="AJ40" s="14">
        <f>17080-190</f>
        <v>16890</v>
      </c>
      <c r="AK40" s="14">
        <v>1</v>
      </c>
      <c r="AL40" s="18" t="s">
        <v>501</v>
      </c>
      <c r="AM40" s="31" t="s">
        <v>142</v>
      </c>
      <c r="AN40" s="18" t="s">
        <v>390</v>
      </c>
      <c r="AO40" s="25" t="s">
        <v>415</v>
      </c>
      <c r="AP40" s="25" t="s">
        <v>568</v>
      </c>
      <c r="AQ40" s="14" t="s">
        <v>445</v>
      </c>
      <c r="AR40" s="75" t="s">
        <v>470</v>
      </c>
      <c r="AS40" s="25" t="s">
        <v>172</v>
      </c>
      <c r="AT40" s="18" t="s">
        <v>519</v>
      </c>
      <c r="AU40" s="39">
        <v>36313</v>
      </c>
      <c r="AV40" s="18" t="s">
        <v>371</v>
      </c>
      <c r="AW40" s="14"/>
    </row>
    <row r="41" spans="1:49" ht="64.5" customHeight="1">
      <c r="A41" s="2">
        <f t="shared" si="0"/>
        <v>34</v>
      </c>
      <c r="B41" s="14"/>
      <c r="C41" s="14"/>
      <c r="D41" s="2">
        <v>37</v>
      </c>
      <c r="E41" s="2">
        <v>36.793</v>
      </c>
      <c r="G41" s="2">
        <v>122</v>
      </c>
      <c r="H41" s="2">
        <v>0.367</v>
      </c>
      <c r="P41" s="2">
        <v>20</v>
      </c>
      <c r="Q41" s="2">
        <v>101</v>
      </c>
      <c r="R41" s="14"/>
      <c r="S41" s="14" t="s">
        <v>283</v>
      </c>
      <c r="T41" s="14" t="s">
        <v>509</v>
      </c>
      <c r="U41" s="25" t="s">
        <v>562</v>
      </c>
      <c r="V41" s="18" t="s">
        <v>66</v>
      </c>
      <c r="W41" s="18" t="s">
        <v>173</v>
      </c>
      <c r="X41" s="14" t="s">
        <v>174</v>
      </c>
      <c r="Y41" s="42" t="s">
        <v>380</v>
      </c>
      <c r="Z41" s="18">
        <v>1.41</v>
      </c>
      <c r="AA41" s="14">
        <v>1.43</v>
      </c>
      <c r="AB41" s="14" t="s">
        <v>341</v>
      </c>
      <c r="AC41" s="18" t="s">
        <v>287</v>
      </c>
      <c r="AD41" s="18" t="s">
        <v>19</v>
      </c>
      <c r="AE41" s="18" t="s">
        <v>19</v>
      </c>
      <c r="AF41" s="18">
        <v>6110</v>
      </c>
      <c r="AG41" s="14">
        <v>60</v>
      </c>
      <c r="AH41" s="14">
        <v>7060</v>
      </c>
      <c r="AI41" s="2">
        <f>7060+90</f>
        <v>7150</v>
      </c>
      <c r="AJ41" s="14">
        <f>7060-90</f>
        <v>6970</v>
      </c>
      <c r="AK41" s="14">
        <v>1</v>
      </c>
      <c r="AL41" s="18" t="s">
        <v>501</v>
      </c>
      <c r="AM41" s="31" t="s">
        <v>142</v>
      </c>
      <c r="AN41" s="18" t="s">
        <v>390</v>
      </c>
      <c r="AO41" s="25" t="s">
        <v>415</v>
      </c>
      <c r="AP41" s="25" t="s">
        <v>45</v>
      </c>
      <c r="AQ41" s="14" t="s">
        <v>175</v>
      </c>
      <c r="AR41" s="75" t="s">
        <v>470</v>
      </c>
      <c r="AS41" s="25" t="s">
        <v>172</v>
      </c>
      <c r="AT41" s="18" t="s">
        <v>519</v>
      </c>
      <c r="AU41" s="39">
        <v>36313</v>
      </c>
      <c r="AV41" s="18" t="s">
        <v>371</v>
      </c>
      <c r="AW41" s="14"/>
    </row>
    <row r="42" spans="1:49" ht="64.5" customHeight="1">
      <c r="A42" s="2">
        <f t="shared" si="0"/>
        <v>35</v>
      </c>
      <c r="B42" s="14"/>
      <c r="C42" s="14"/>
      <c r="D42" s="2">
        <v>37</v>
      </c>
      <c r="E42" s="2">
        <v>36.793</v>
      </c>
      <c r="G42" s="2">
        <v>122</v>
      </c>
      <c r="H42" s="2">
        <v>0.367</v>
      </c>
      <c r="P42" s="2">
        <v>20</v>
      </c>
      <c r="Q42" s="2">
        <v>101</v>
      </c>
      <c r="R42" s="14"/>
      <c r="S42" s="14" t="s">
        <v>283</v>
      </c>
      <c r="T42" s="14" t="s">
        <v>509</v>
      </c>
      <c r="U42" s="25" t="s">
        <v>563</v>
      </c>
      <c r="V42" s="18" t="s">
        <v>66</v>
      </c>
      <c r="W42" s="18" t="s">
        <v>46</v>
      </c>
      <c r="X42" s="14" t="s">
        <v>47</v>
      </c>
      <c r="Y42" s="42" t="s">
        <v>380</v>
      </c>
      <c r="Z42" s="18">
        <v>3.7</v>
      </c>
      <c r="AA42" s="14">
        <v>3.72</v>
      </c>
      <c r="AB42" s="14" t="s">
        <v>341</v>
      </c>
      <c r="AC42" s="18" t="s">
        <v>287</v>
      </c>
      <c r="AD42" s="18" t="s">
        <v>19</v>
      </c>
      <c r="AE42" s="18" t="s">
        <v>19</v>
      </c>
      <c r="AF42" s="18">
        <v>9260</v>
      </c>
      <c r="AG42" s="14">
        <v>70</v>
      </c>
      <c r="AH42" s="14">
        <v>10240</v>
      </c>
      <c r="AI42" s="2">
        <f>80+10240</f>
        <v>10320</v>
      </c>
      <c r="AJ42" s="14">
        <f>10240-80</f>
        <v>10160</v>
      </c>
      <c r="AK42" s="14">
        <v>1</v>
      </c>
      <c r="AL42" s="18" t="s">
        <v>501</v>
      </c>
      <c r="AM42" s="31" t="s">
        <v>142</v>
      </c>
      <c r="AN42" s="18" t="s">
        <v>390</v>
      </c>
      <c r="AO42" s="25" t="s">
        <v>48</v>
      </c>
      <c r="AP42" s="25" t="s">
        <v>50</v>
      </c>
      <c r="AQ42" s="14" t="s">
        <v>49</v>
      </c>
      <c r="AR42" s="75" t="s">
        <v>470</v>
      </c>
      <c r="AS42" s="25" t="s">
        <v>172</v>
      </c>
      <c r="AT42" s="18" t="s">
        <v>519</v>
      </c>
      <c r="AU42" s="39">
        <v>36313</v>
      </c>
      <c r="AV42" s="18" t="s">
        <v>371</v>
      </c>
      <c r="AW42" s="14"/>
    </row>
    <row r="43" spans="1:49" ht="64.5" customHeight="1">
      <c r="A43" s="2">
        <f t="shared" si="0"/>
        <v>36</v>
      </c>
      <c r="B43" s="14"/>
      <c r="C43" s="14"/>
      <c r="D43" s="2">
        <v>37</v>
      </c>
      <c r="E43" s="2">
        <v>36.793</v>
      </c>
      <c r="G43" s="2">
        <v>122</v>
      </c>
      <c r="H43" s="2">
        <v>0.367</v>
      </c>
      <c r="P43" s="2">
        <v>20</v>
      </c>
      <c r="Q43" s="2">
        <v>101</v>
      </c>
      <c r="R43" s="14"/>
      <c r="S43" s="14" t="s">
        <v>283</v>
      </c>
      <c r="T43" s="14" t="s">
        <v>509</v>
      </c>
      <c r="U43" s="25" t="s">
        <v>564</v>
      </c>
      <c r="V43" s="18" t="s">
        <v>66</v>
      </c>
      <c r="W43" s="18" t="s">
        <v>51</v>
      </c>
      <c r="X43" s="14" t="s">
        <v>52</v>
      </c>
      <c r="Y43" s="42" t="s">
        <v>53</v>
      </c>
      <c r="Z43" s="18">
        <v>1.5</v>
      </c>
      <c r="AA43" s="14">
        <v>2.1</v>
      </c>
      <c r="AB43" s="14" t="s">
        <v>341</v>
      </c>
      <c r="AC43" s="18" t="s">
        <v>287</v>
      </c>
      <c r="AD43" s="18" t="s">
        <v>19</v>
      </c>
      <c r="AE43" s="18" t="s">
        <v>19</v>
      </c>
      <c r="AF43" s="18">
        <v>3880</v>
      </c>
      <c r="AG43" s="14">
        <v>70</v>
      </c>
      <c r="AH43" s="14">
        <v>4300</v>
      </c>
      <c r="AI43" s="2">
        <f>125+4300</f>
        <v>4425</v>
      </c>
      <c r="AJ43" s="14">
        <f>-125+4300</f>
        <v>4175</v>
      </c>
      <c r="AK43" s="14">
        <v>1</v>
      </c>
      <c r="AL43" s="14">
        <v>-12.5</v>
      </c>
      <c r="AM43" s="25" t="s">
        <v>54</v>
      </c>
      <c r="AN43" s="25" t="s">
        <v>407</v>
      </c>
      <c r="AO43" s="25" t="s">
        <v>59</v>
      </c>
      <c r="AP43" s="14" t="s">
        <v>61</v>
      </c>
      <c r="AQ43" s="2" t="s">
        <v>60</v>
      </c>
      <c r="AR43" s="23" t="s">
        <v>196</v>
      </c>
      <c r="AS43" s="25" t="s">
        <v>172</v>
      </c>
      <c r="AT43" s="18" t="s">
        <v>519</v>
      </c>
      <c r="AU43" s="39">
        <v>36313</v>
      </c>
      <c r="AV43" s="18" t="s">
        <v>371</v>
      </c>
      <c r="AW43" s="14"/>
    </row>
    <row r="44" spans="1:49" ht="64.5" customHeight="1">
      <c r="A44" s="2">
        <f t="shared" si="0"/>
        <v>37</v>
      </c>
      <c r="B44" s="14"/>
      <c r="C44" s="14"/>
      <c r="D44" s="2">
        <v>37</v>
      </c>
      <c r="E44" s="2">
        <v>36.793</v>
      </c>
      <c r="G44" s="2">
        <v>122</v>
      </c>
      <c r="H44" s="2">
        <v>0.367</v>
      </c>
      <c r="P44" s="2">
        <v>20</v>
      </c>
      <c r="Q44" s="2">
        <v>101</v>
      </c>
      <c r="R44" s="14"/>
      <c r="S44" s="14" t="s">
        <v>283</v>
      </c>
      <c r="T44" s="14" t="s">
        <v>509</v>
      </c>
      <c r="U44" s="25" t="s">
        <v>564</v>
      </c>
      <c r="V44" s="18" t="s">
        <v>66</v>
      </c>
      <c r="W44" s="18" t="s">
        <v>62</v>
      </c>
      <c r="X44" s="14" t="s">
        <v>63</v>
      </c>
      <c r="Y44" s="42" t="s">
        <v>53</v>
      </c>
      <c r="Z44" s="18">
        <v>2.1</v>
      </c>
      <c r="AA44" s="14">
        <v>3.15</v>
      </c>
      <c r="AB44" s="14" t="s">
        <v>341</v>
      </c>
      <c r="AC44" s="18" t="s">
        <v>287</v>
      </c>
      <c r="AD44" s="18" t="s">
        <v>19</v>
      </c>
      <c r="AE44" s="18" t="s">
        <v>19</v>
      </c>
      <c r="AF44" s="18">
        <v>6720</v>
      </c>
      <c r="AG44" s="14">
        <v>100</v>
      </c>
      <c r="AH44" s="14">
        <v>7600</v>
      </c>
      <c r="AI44" s="2">
        <f>75+7600</f>
        <v>7675</v>
      </c>
      <c r="AJ44" s="14">
        <f>7600-80</f>
        <v>7520</v>
      </c>
      <c r="AK44" s="14">
        <v>1</v>
      </c>
      <c r="AL44" s="14">
        <v>-12.3</v>
      </c>
      <c r="AM44" s="25" t="s">
        <v>64</v>
      </c>
      <c r="AN44" s="25" t="s">
        <v>408</v>
      </c>
      <c r="AO44" s="25" t="s">
        <v>59</v>
      </c>
      <c r="AP44" s="25" t="s">
        <v>440</v>
      </c>
      <c r="AQ44" s="14" t="s">
        <v>439</v>
      </c>
      <c r="AR44" s="23" t="s">
        <v>196</v>
      </c>
      <c r="AS44" s="25" t="s">
        <v>172</v>
      </c>
      <c r="AT44" s="18" t="s">
        <v>519</v>
      </c>
      <c r="AU44" s="39">
        <v>36313</v>
      </c>
      <c r="AV44" s="18" t="s">
        <v>371</v>
      </c>
      <c r="AW44" s="14"/>
    </row>
    <row r="45" spans="1:49" ht="64.5" customHeight="1">
      <c r="A45" s="2">
        <f t="shared" si="0"/>
        <v>38</v>
      </c>
      <c r="B45" s="14"/>
      <c r="C45" s="14"/>
      <c r="D45" s="2">
        <v>37</v>
      </c>
      <c r="E45" s="2">
        <v>36.793</v>
      </c>
      <c r="G45" s="2">
        <v>122</v>
      </c>
      <c r="H45" s="2">
        <v>0.367</v>
      </c>
      <c r="P45" s="2">
        <v>20</v>
      </c>
      <c r="Q45" s="2">
        <v>101</v>
      </c>
      <c r="R45" s="14"/>
      <c r="S45" s="14" t="s">
        <v>283</v>
      </c>
      <c r="T45" s="14" t="s">
        <v>509</v>
      </c>
      <c r="U45" s="25" t="s">
        <v>565</v>
      </c>
      <c r="V45" s="18" t="s">
        <v>66</v>
      </c>
      <c r="W45" s="18" t="s">
        <v>441</v>
      </c>
      <c r="X45" s="115" t="s">
        <v>402</v>
      </c>
      <c r="Y45" s="42" t="s">
        <v>442</v>
      </c>
      <c r="Z45" s="18">
        <v>4.85</v>
      </c>
      <c r="AA45" s="14">
        <v>4.89</v>
      </c>
      <c r="AB45" s="14" t="s">
        <v>341</v>
      </c>
      <c r="AC45" s="18" t="s">
        <v>511</v>
      </c>
      <c r="AD45" s="18" t="s">
        <v>139</v>
      </c>
      <c r="AE45" s="18" t="s">
        <v>19</v>
      </c>
      <c r="AF45" s="18" t="s">
        <v>19</v>
      </c>
      <c r="AG45" s="18" t="s">
        <v>19</v>
      </c>
      <c r="AH45" s="18" t="s">
        <v>19</v>
      </c>
      <c r="AI45" s="18" t="s">
        <v>19</v>
      </c>
      <c r="AJ45" s="18" t="s">
        <v>19</v>
      </c>
      <c r="AK45" s="18" t="s">
        <v>19</v>
      </c>
      <c r="AL45" s="18" t="s">
        <v>19</v>
      </c>
      <c r="AM45" s="25" t="s">
        <v>410</v>
      </c>
      <c r="AN45" s="25" t="s">
        <v>411</v>
      </c>
      <c r="AO45" s="18" t="s">
        <v>19</v>
      </c>
      <c r="AP45" s="25" t="s">
        <v>184</v>
      </c>
      <c r="AQ45" s="18" t="s">
        <v>19</v>
      </c>
      <c r="AR45" s="42" t="s">
        <v>443</v>
      </c>
      <c r="AS45" s="25" t="s">
        <v>172</v>
      </c>
      <c r="AT45" s="18" t="s">
        <v>519</v>
      </c>
      <c r="AU45" s="39">
        <v>36313</v>
      </c>
      <c r="AV45" s="18" t="s">
        <v>371</v>
      </c>
      <c r="AW45" s="14"/>
    </row>
    <row r="46" spans="1:49" ht="64.5" customHeight="1">
      <c r="A46" s="2">
        <f t="shared" si="0"/>
        <v>39</v>
      </c>
      <c r="B46" s="14"/>
      <c r="C46" s="14"/>
      <c r="D46" s="2">
        <v>37</v>
      </c>
      <c r="E46" s="2">
        <v>33.738</v>
      </c>
      <c r="G46" s="2">
        <v>122</v>
      </c>
      <c r="H46" s="2">
        <v>4.535</v>
      </c>
      <c r="P46" s="2">
        <v>100</v>
      </c>
      <c r="Q46" s="2">
        <v>13</v>
      </c>
      <c r="R46" s="14"/>
      <c r="S46" s="14" t="s">
        <v>283</v>
      </c>
      <c r="T46" s="14" t="s">
        <v>509</v>
      </c>
      <c r="U46" s="25" t="s">
        <v>185</v>
      </c>
      <c r="V46" s="18" t="s">
        <v>186</v>
      </c>
      <c r="W46" s="18" t="s">
        <v>187</v>
      </c>
      <c r="X46" s="14" t="s">
        <v>501</v>
      </c>
      <c r="Y46" s="42" t="s">
        <v>188</v>
      </c>
      <c r="Z46" s="18">
        <v>55</v>
      </c>
      <c r="AA46" s="14">
        <v>55</v>
      </c>
      <c r="AB46" s="14" t="s">
        <v>474</v>
      </c>
      <c r="AC46" s="18" t="s">
        <v>287</v>
      </c>
      <c r="AD46" s="18" t="s">
        <v>19</v>
      </c>
      <c r="AE46" s="18" t="s">
        <v>19</v>
      </c>
      <c r="AF46" s="18">
        <v>1685</v>
      </c>
      <c r="AG46" s="14">
        <v>85</v>
      </c>
      <c r="AH46" s="109">
        <f>(AI46+AJ46)/2</f>
        <v>1611.5</v>
      </c>
      <c r="AI46" s="2">
        <v>1709</v>
      </c>
      <c r="AJ46" s="14">
        <v>1514</v>
      </c>
      <c r="AK46" s="14">
        <v>1</v>
      </c>
      <c r="AL46" s="14" t="s">
        <v>501</v>
      </c>
      <c r="AM46" s="25" t="s">
        <v>189</v>
      </c>
      <c r="AN46" s="14" t="s">
        <v>501</v>
      </c>
      <c r="AO46" s="107" t="s">
        <v>396</v>
      </c>
      <c r="AP46" s="25" t="s">
        <v>191</v>
      </c>
      <c r="AQ46" s="18" t="s">
        <v>190</v>
      </c>
      <c r="AR46" s="4" t="s">
        <v>501</v>
      </c>
      <c r="AS46" s="25" t="s">
        <v>111</v>
      </c>
      <c r="AT46" s="23" t="s">
        <v>94</v>
      </c>
      <c r="AU46" s="39">
        <v>36313</v>
      </c>
      <c r="AV46" s="18" t="s">
        <v>371</v>
      </c>
      <c r="AW46" s="14"/>
    </row>
    <row r="47" spans="1:49" ht="65.25" customHeight="1">
      <c r="A47" s="2">
        <f t="shared" si="0"/>
        <v>40</v>
      </c>
      <c r="B47" s="14"/>
      <c r="C47" s="14"/>
      <c r="D47" s="2">
        <v>37</v>
      </c>
      <c r="E47" s="2">
        <v>33.48</v>
      </c>
      <c r="G47" s="2">
        <v>122</v>
      </c>
      <c r="H47" s="2">
        <v>4.918</v>
      </c>
      <c r="P47" s="2">
        <v>100</v>
      </c>
      <c r="Q47" s="2">
        <v>13</v>
      </c>
      <c r="R47" s="14"/>
      <c r="S47" s="14" t="s">
        <v>283</v>
      </c>
      <c r="T47" s="14" t="s">
        <v>509</v>
      </c>
      <c r="U47" s="25" t="s">
        <v>412</v>
      </c>
      <c r="V47" s="18" t="s">
        <v>413</v>
      </c>
      <c r="W47" s="18" t="s">
        <v>113</v>
      </c>
      <c r="X47" s="14" t="s">
        <v>501</v>
      </c>
      <c r="Y47" s="42" t="s">
        <v>380</v>
      </c>
      <c r="Z47" s="18">
        <v>11</v>
      </c>
      <c r="AA47" s="14">
        <v>11</v>
      </c>
      <c r="AB47" s="14" t="s">
        <v>474</v>
      </c>
      <c r="AC47" s="18" t="s">
        <v>287</v>
      </c>
      <c r="AD47" s="18" t="s">
        <v>19</v>
      </c>
      <c r="AE47" s="18" t="s">
        <v>19</v>
      </c>
      <c r="AF47" s="18">
        <v>2588</v>
      </c>
      <c r="AG47" s="14">
        <v>200</v>
      </c>
      <c r="AH47" s="109">
        <f>(AI47+AJ47)/2</f>
        <v>2638.5</v>
      </c>
      <c r="AI47" s="2">
        <v>2850</v>
      </c>
      <c r="AJ47" s="14">
        <v>2427</v>
      </c>
      <c r="AK47" s="14">
        <v>1</v>
      </c>
      <c r="AL47" s="14" t="s">
        <v>501</v>
      </c>
      <c r="AM47" s="25" t="s">
        <v>414</v>
      </c>
      <c r="AN47" s="14" t="s">
        <v>501</v>
      </c>
      <c r="AO47" s="107" t="s">
        <v>396</v>
      </c>
      <c r="AP47" s="25" t="s">
        <v>115</v>
      </c>
      <c r="AQ47" s="18" t="s">
        <v>114</v>
      </c>
      <c r="AR47" s="4" t="s">
        <v>501</v>
      </c>
      <c r="AS47" s="25" t="s">
        <v>475</v>
      </c>
      <c r="AT47" s="23" t="s">
        <v>93</v>
      </c>
      <c r="AU47" s="39">
        <v>36313</v>
      </c>
      <c r="AV47" s="18" t="s">
        <v>371</v>
      </c>
      <c r="AW47" s="14"/>
    </row>
    <row r="48" spans="1:49" ht="65.25" customHeight="1">
      <c r="A48" s="2">
        <f t="shared" si="0"/>
        <v>41</v>
      </c>
      <c r="B48" s="14"/>
      <c r="C48" s="14"/>
      <c r="D48" s="2">
        <v>37</v>
      </c>
      <c r="E48" s="2">
        <v>33.48</v>
      </c>
      <c r="G48" s="2">
        <v>122</v>
      </c>
      <c r="H48" s="2">
        <v>4.918</v>
      </c>
      <c r="P48" s="2">
        <v>100</v>
      </c>
      <c r="Q48" s="2">
        <v>13</v>
      </c>
      <c r="R48" s="14"/>
      <c r="S48" s="14" t="s">
        <v>283</v>
      </c>
      <c r="T48" s="14" t="s">
        <v>509</v>
      </c>
      <c r="U48" s="25" t="s">
        <v>112</v>
      </c>
      <c r="V48" s="18" t="s">
        <v>413</v>
      </c>
      <c r="W48" s="18" t="s">
        <v>113</v>
      </c>
      <c r="X48" s="14" t="s">
        <v>501</v>
      </c>
      <c r="Y48" s="42" t="s">
        <v>380</v>
      </c>
      <c r="Z48" s="18">
        <v>11</v>
      </c>
      <c r="AA48" s="14">
        <v>11</v>
      </c>
      <c r="AB48" s="14" t="s">
        <v>474</v>
      </c>
      <c r="AC48" s="18" t="s">
        <v>287</v>
      </c>
      <c r="AD48" s="18" t="s">
        <v>19</v>
      </c>
      <c r="AE48" s="18" t="s">
        <v>19</v>
      </c>
      <c r="AF48" s="18">
        <v>2090</v>
      </c>
      <c r="AG48" s="14">
        <v>220</v>
      </c>
      <c r="AH48" s="109">
        <f>(AI48+AJ48)/2</f>
        <v>2081.5</v>
      </c>
      <c r="AI48" s="2">
        <v>2338</v>
      </c>
      <c r="AJ48" s="14">
        <v>1825</v>
      </c>
      <c r="AK48" s="14">
        <v>1</v>
      </c>
      <c r="AL48" s="14" t="s">
        <v>501</v>
      </c>
      <c r="AM48" s="25" t="s">
        <v>476</v>
      </c>
      <c r="AN48" s="14" t="s">
        <v>501</v>
      </c>
      <c r="AO48" s="107" t="s">
        <v>396</v>
      </c>
      <c r="AP48" s="25" t="s">
        <v>115</v>
      </c>
      <c r="AQ48" s="18" t="s">
        <v>501</v>
      </c>
      <c r="AR48" s="4" t="s">
        <v>501</v>
      </c>
      <c r="AS48" s="25" t="s">
        <v>475</v>
      </c>
      <c r="AT48" s="23" t="s">
        <v>93</v>
      </c>
      <c r="AU48" s="39">
        <v>36313</v>
      </c>
      <c r="AV48" s="18" t="s">
        <v>371</v>
      </c>
      <c r="AW48" s="14"/>
    </row>
    <row r="49" spans="1:48" s="28" customFormat="1" ht="64.5" customHeight="1">
      <c r="A49" s="2">
        <f t="shared" si="0"/>
        <v>42</v>
      </c>
      <c r="B49" s="18" t="s">
        <v>450</v>
      </c>
      <c r="C49" s="18" t="s">
        <v>450</v>
      </c>
      <c r="D49" s="18">
        <v>37</v>
      </c>
      <c r="E49" s="18">
        <v>21</v>
      </c>
      <c r="F49" s="18"/>
      <c r="G49" s="18">
        <v>121</v>
      </c>
      <c r="H49" s="18">
        <v>55</v>
      </c>
      <c r="I49" s="18"/>
      <c r="J49" s="18"/>
      <c r="K49" s="18"/>
      <c r="L49" s="18"/>
      <c r="M49" s="18"/>
      <c r="N49" s="18"/>
      <c r="P49" s="18">
        <v>500</v>
      </c>
      <c r="Q49" s="18"/>
      <c r="R49" s="18"/>
      <c r="S49" s="18" t="s">
        <v>547</v>
      </c>
      <c r="T49" s="18" t="s">
        <v>299</v>
      </c>
      <c r="U49" s="25"/>
      <c r="V49" s="18" t="s">
        <v>277</v>
      </c>
      <c r="W49" s="18"/>
      <c r="X49" s="18" t="s">
        <v>237</v>
      </c>
      <c r="Y49" s="42" t="s">
        <v>238</v>
      </c>
      <c r="Z49" s="18">
        <v>5.3</v>
      </c>
      <c r="AA49" s="18">
        <v>5.3</v>
      </c>
      <c r="AB49" s="18" t="s">
        <v>341</v>
      </c>
      <c r="AC49" s="18" t="s">
        <v>239</v>
      </c>
      <c r="AD49" s="18" t="s">
        <v>19</v>
      </c>
      <c r="AE49" s="18" t="s">
        <v>19</v>
      </c>
      <c r="AF49" s="18"/>
      <c r="AG49" s="18"/>
      <c r="AH49" s="26">
        <v>6320</v>
      </c>
      <c r="AI49" s="18">
        <v>6390</v>
      </c>
      <c r="AJ49" s="18">
        <f>6320-70</f>
        <v>6250</v>
      </c>
      <c r="AK49" s="14" t="s">
        <v>286</v>
      </c>
      <c r="AL49" s="26"/>
      <c r="AM49" s="25" t="s">
        <v>338</v>
      </c>
      <c r="AN49" s="25"/>
      <c r="AO49" s="25"/>
      <c r="AP49" s="25" t="s">
        <v>338</v>
      </c>
      <c r="AQ49" s="18">
        <v>130741</v>
      </c>
      <c r="AR49" s="18"/>
      <c r="AS49" s="25" t="s">
        <v>204</v>
      </c>
      <c r="AT49" s="18"/>
      <c r="AU49" s="27">
        <v>36081</v>
      </c>
      <c r="AV49" s="18" t="s">
        <v>372</v>
      </c>
    </row>
    <row r="50" spans="1:48" s="29" customFormat="1" ht="64.5" customHeight="1">
      <c r="A50" s="2">
        <f t="shared" si="0"/>
        <v>43</v>
      </c>
      <c r="B50" s="14" t="s">
        <v>450</v>
      </c>
      <c r="C50" s="14" t="s">
        <v>450</v>
      </c>
      <c r="D50" s="18">
        <v>37</v>
      </c>
      <c r="E50" s="18">
        <v>21</v>
      </c>
      <c r="F50" s="18"/>
      <c r="G50" s="18">
        <v>121</v>
      </c>
      <c r="H50" s="18">
        <v>55</v>
      </c>
      <c r="I50" s="14"/>
      <c r="J50" s="14"/>
      <c r="K50" s="14"/>
      <c r="L50" s="14"/>
      <c r="M50" s="14"/>
      <c r="N50" s="14"/>
      <c r="P50" s="14">
        <v>500</v>
      </c>
      <c r="Q50" s="14"/>
      <c r="R50" s="14"/>
      <c r="S50" s="18" t="s">
        <v>547</v>
      </c>
      <c r="T50" s="18" t="s">
        <v>299</v>
      </c>
      <c r="U50" s="25"/>
      <c r="V50" s="18" t="s">
        <v>277</v>
      </c>
      <c r="W50" s="18"/>
      <c r="X50" s="14" t="s">
        <v>240</v>
      </c>
      <c r="Y50" s="42" t="s">
        <v>241</v>
      </c>
      <c r="Z50" s="18">
        <v>6.5</v>
      </c>
      <c r="AA50" s="14">
        <v>6.5</v>
      </c>
      <c r="AB50" s="14" t="s">
        <v>341</v>
      </c>
      <c r="AC50" s="18" t="s">
        <v>242</v>
      </c>
      <c r="AD50" s="18" t="s">
        <v>19</v>
      </c>
      <c r="AE50" s="18" t="s">
        <v>19</v>
      </c>
      <c r="AF50" s="18"/>
      <c r="AG50" s="18"/>
      <c r="AH50" s="14">
        <v>6700</v>
      </c>
      <c r="AI50" s="14">
        <v>6740</v>
      </c>
      <c r="AJ50" s="14">
        <v>6660</v>
      </c>
      <c r="AK50" s="14" t="s">
        <v>286</v>
      </c>
      <c r="AL50" s="14"/>
      <c r="AM50" s="25" t="s">
        <v>338</v>
      </c>
      <c r="AN50" s="25"/>
      <c r="AO50" s="25"/>
      <c r="AP50" s="25" t="s">
        <v>338</v>
      </c>
      <c r="AQ50" s="14">
        <v>130742</v>
      </c>
      <c r="AR50" s="18"/>
      <c r="AS50" s="25" t="s">
        <v>204</v>
      </c>
      <c r="AT50" s="18"/>
      <c r="AU50" s="27">
        <v>36081</v>
      </c>
      <c r="AV50" s="18" t="s">
        <v>372</v>
      </c>
    </row>
    <row r="51" spans="1:48" ht="64.5" customHeight="1">
      <c r="A51" s="2">
        <f t="shared" si="0"/>
        <v>44</v>
      </c>
      <c r="B51" s="14">
        <v>4164500</v>
      </c>
      <c r="C51" s="14">
        <v>644000</v>
      </c>
      <c r="P51" s="2">
        <v>300</v>
      </c>
      <c r="R51" s="14">
        <v>100</v>
      </c>
      <c r="S51" s="14" t="s">
        <v>546</v>
      </c>
      <c r="T51" s="14" t="s">
        <v>300</v>
      </c>
      <c r="U51" s="25" t="s">
        <v>164</v>
      </c>
      <c r="V51" s="18" t="s">
        <v>163</v>
      </c>
      <c r="W51" s="18" t="s">
        <v>542</v>
      </c>
      <c r="X51" s="14">
        <v>106</v>
      </c>
      <c r="Y51" s="42" t="s">
        <v>449</v>
      </c>
      <c r="Z51" s="18">
        <v>1.8</v>
      </c>
      <c r="AA51" s="14">
        <v>3</v>
      </c>
      <c r="AB51" s="14" t="s">
        <v>341</v>
      </c>
      <c r="AC51" s="18" t="s">
        <v>545</v>
      </c>
      <c r="AD51" s="18" t="s">
        <v>19</v>
      </c>
      <c r="AE51" s="26">
        <v>61000</v>
      </c>
      <c r="AF51" s="18" t="s">
        <v>19</v>
      </c>
      <c r="AG51" s="30">
        <v>7000</v>
      </c>
      <c r="AH51" s="14" t="s">
        <v>19</v>
      </c>
      <c r="AI51" s="2" t="s">
        <v>19</v>
      </c>
      <c r="AJ51" s="30" t="s">
        <v>19</v>
      </c>
      <c r="AK51" s="14">
        <v>1</v>
      </c>
      <c r="AL51" s="14" t="s">
        <v>19</v>
      </c>
      <c r="AM51" s="25" t="s">
        <v>215</v>
      </c>
      <c r="AN51" s="25" t="s">
        <v>214</v>
      </c>
      <c r="AO51" s="25" t="s">
        <v>306</v>
      </c>
      <c r="AP51" s="31" t="s">
        <v>305</v>
      </c>
      <c r="AQ51" s="14" t="s">
        <v>544</v>
      </c>
      <c r="AR51" s="23" t="s">
        <v>543</v>
      </c>
      <c r="AS51" s="32" t="s">
        <v>541</v>
      </c>
      <c r="AT51" s="23" t="s">
        <v>304</v>
      </c>
      <c r="AU51" s="33">
        <v>36081</v>
      </c>
      <c r="AV51" s="34" t="s">
        <v>372</v>
      </c>
    </row>
    <row r="52" spans="1:48" ht="64.5" customHeight="1">
      <c r="A52" s="2">
        <f t="shared" si="0"/>
        <v>45</v>
      </c>
      <c r="B52" s="14">
        <v>4164500</v>
      </c>
      <c r="C52" s="14">
        <v>644000</v>
      </c>
      <c r="P52" s="2">
        <v>300</v>
      </c>
      <c r="R52" s="35">
        <v>100</v>
      </c>
      <c r="S52" s="35" t="s">
        <v>546</v>
      </c>
      <c r="T52" s="35" t="s">
        <v>300</v>
      </c>
      <c r="U52" s="31" t="s">
        <v>164</v>
      </c>
      <c r="V52" s="34" t="s">
        <v>163</v>
      </c>
      <c r="W52" s="34" t="s">
        <v>542</v>
      </c>
      <c r="X52" s="35">
        <v>106</v>
      </c>
      <c r="Y52" s="38" t="s">
        <v>449</v>
      </c>
      <c r="Z52" s="34">
        <v>1.8</v>
      </c>
      <c r="AA52" s="35">
        <v>3</v>
      </c>
      <c r="AB52" s="35" t="s">
        <v>341</v>
      </c>
      <c r="AC52" s="34" t="s">
        <v>545</v>
      </c>
      <c r="AD52" s="18" t="s">
        <v>19</v>
      </c>
      <c r="AE52" s="36">
        <v>65000</v>
      </c>
      <c r="AF52" s="34" t="s">
        <v>19</v>
      </c>
      <c r="AG52" s="37">
        <v>6000</v>
      </c>
      <c r="AH52" s="35" t="s">
        <v>19</v>
      </c>
      <c r="AI52" s="2" t="s">
        <v>19</v>
      </c>
      <c r="AJ52" s="37" t="s">
        <v>19</v>
      </c>
      <c r="AK52" s="35">
        <v>1</v>
      </c>
      <c r="AL52" s="35" t="s">
        <v>19</v>
      </c>
      <c r="AM52" s="31" t="s">
        <v>216</v>
      </c>
      <c r="AN52" s="25" t="s">
        <v>214</v>
      </c>
      <c r="AO52" s="31" t="s">
        <v>306</v>
      </c>
      <c r="AP52" s="31" t="s">
        <v>305</v>
      </c>
      <c r="AQ52" s="35" t="s">
        <v>307</v>
      </c>
      <c r="AR52" s="23" t="s">
        <v>543</v>
      </c>
      <c r="AS52" s="32" t="s">
        <v>541</v>
      </c>
      <c r="AT52" s="23" t="s">
        <v>304</v>
      </c>
      <c r="AU52" s="33">
        <v>36081</v>
      </c>
      <c r="AV52" s="34" t="s">
        <v>372</v>
      </c>
    </row>
    <row r="53" spans="1:48" ht="64.5" customHeight="1">
      <c r="A53" s="2">
        <f t="shared" si="0"/>
        <v>46</v>
      </c>
      <c r="B53" s="14">
        <v>4164500</v>
      </c>
      <c r="C53" s="14">
        <v>644000</v>
      </c>
      <c r="P53" s="2">
        <v>300</v>
      </c>
      <c r="R53" s="35">
        <v>100</v>
      </c>
      <c r="S53" s="35" t="s">
        <v>546</v>
      </c>
      <c r="T53" s="35" t="s">
        <v>300</v>
      </c>
      <c r="U53" s="31" t="s">
        <v>164</v>
      </c>
      <c r="V53" s="34" t="s">
        <v>163</v>
      </c>
      <c r="W53" s="34" t="s">
        <v>542</v>
      </c>
      <c r="X53" s="35">
        <v>124</v>
      </c>
      <c r="Y53" s="38" t="s">
        <v>449</v>
      </c>
      <c r="Z53" s="34">
        <v>1.8</v>
      </c>
      <c r="AA53" s="35">
        <v>3</v>
      </c>
      <c r="AB53" s="35" t="s">
        <v>341</v>
      </c>
      <c r="AC53" s="34" t="s">
        <v>545</v>
      </c>
      <c r="AD53" s="18" t="s">
        <v>19</v>
      </c>
      <c r="AE53" s="36">
        <v>64000</v>
      </c>
      <c r="AF53" s="34" t="s">
        <v>19</v>
      </c>
      <c r="AG53" s="37">
        <v>8000</v>
      </c>
      <c r="AH53" s="35" t="s">
        <v>19</v>
      </c>
      <c r="AI53" s="2" t="s">
        <v>19</v>
      </c>
      <c r="AJ53" s="37" t="s">
        <v>19</v>
      </c>
      <c r="AK53" s="35">
        <v>1</v>
      </c>
      <c r="AL53" s="35" t="s">
        <v>19</v>
      </c>
      <c r="AM53" s="31" t="s">
        <v>217</v>
      </c>
      <c r="AN53" s="25" t="s">
        <v>214</v>
      </c>
      <c r="AO53" s="31" t="s">
        <v>306</v>
      </c>
      <c r="AP53" s="31" t="s">
        <v>305</v>
      </c>
      <c r="AQ53" s="35" t="s">
        <v>152</v>
      </c>
      <c r="AR53" s="23" t="s">
        <v>543</v>
      </c>
      <c r="AS53" s="32" t="s">
        <v>541</v>
      </c>
      <c r="AT53" s="23" t="s">
        <v>304</v>
      </c>
      <c r="AU53" s="33">
        <v>36081</v>
      </c>
      <c r="AV53" s="34" t="s">
        <v>372</v>
      </c>
    </row>
    <row r="54" spans="1:48" ht="64.5" customHeight="1">
      <c r="A54" s="2">
        <f t="shared" si="0"/>
        <v>47</v>
      </c>
      <c r="B54" s="14">
        <v>4164500</v>
      </c>
      <c r="C54" s="14">
        <v>644000</v>
      </c>
      <c r="P54" s="2">
        <v>300</v>
      </c>
      <c r="R54" s="35">
        <v>100</v>
      </c>
      <c r="S54" s="35" t="s">
        <v>546</v>
      </c>
      <c r="T54" s="35" t="s">
        <v>300</v>
      </c>
      <c r="U54" s="31" t="s">
        <v>164</v>
      </c>
      <c r="V54" s="34" t="s">
        <v>163</v>
      </c>
      <c r="W54" s="34" t="s">
        <v>542</v>
      </c>
      <c r="X54" s="35">
        <v>125</v>
      </c>
      <c r="Y54" s="38" t="s">
        <v>449</v>
      </c>
      <c r="Z54" s="34">
        <v>1.8</v>
      </c>
      <c r="AA54" s="35">
        <v>3</v>
      </c>
      <c r="AB54" s="35" t="s">
        <v>341</v>
      </c>
      <c r="AC54" s="34" t="s">
        <v>545</v>
      </c>
      <c r="AD54" s="18" t="s">
        <v>19</v>
      </c>
      <c r="AE54" s="36">
        <v>57000</v>
      </c>
      <c r="AF54" s="34" t="s">
        <v>19</v>
      </c>
      <c r="AG54" s="37">
        <v>19000</v>
      </c>
      <c r="AH54" s="35" t="s">
        <v>19</v>
      </c>
      <c r="AI54" s="2" t="s">
        <v>19</v>
      </c>
      <c r="AJ54" s="37" t="s">
        <v>19</v>
      </c>
      <c r="AK54" s="35">
        <v>1</v>
      </c>
      <c r="AL54" s="35" t="s">
        <v>19</v>
      </c>
      <c r="AM54" s="31" t="s">
        <v>217</v>
      </c>
      <c r="AN54" s="25" t="s">
        <v>214</v>
      </c>
      <c r="AO54" s="31" t="s">
        <v>306</v>
      </c>
      <c r="AP54" s="31" t="s">
        <v>305</v>
      </c>
      <c r="AQ54" s="35" t="s">
        <v>153</v>
      </c>
      <c r="AR54" s="23" t="s">
        <v>543</v>
      </c>
      <c r="AS54" s="32" t="s">
        <v>541</v>
      </c>
      <c r="AT54" s="23" t="s">
        <v>304</v>
      </c>
      <c r="AU54" s="33">
        <v>36081</v>
      </c>
      <c r="AV54" s="34" t="s">
        <v>372</v>
      </c>
    </row>
    <row r="55" spans="1:48" ht="64.5" customHeight="1">
      <c r="A55" s="2">
        <f t="shared" si="0"/>
        <v>48</v>
      </c>
      <c r="B55" s="14">
        <v>4164500</v>
      </c>
      <c r="C55" s="14">
        <v>644000</v>
      </c>
      <c r="P55" s="2">
        <v>300</v>
      </c>
      <c r="R55" s="35">
        <v>100</v>
      </c>
      <c r="S55" s="35" t="s">
        <v>546</v>
      </c>
      <c r="T55" s="35" t="s">
        <v>300</v>
      </c>
      <c r="U55" s="31" t="s">
        <v>164</v>
      </c>
      <c r="V55" s="34" t="s">
        <v>163</v>
      </c>
      <c r="W55" s="34" t="s">
        <v>542</v>
      </c>
      <c r="X55" s="35">
        <v>130</v>
      </c>
      <c r="Y55" s="38" t="s">
        <v>449</v>
      </c>
      <c r="Z55" s="34">
        <v>1.8</v>
      </c>
      <c r="AA55" s="35">
        <v>3</v>
      </c>
      <c r="AB55" s="35" t="s">
        <v>341</v>
      </c>
      <c r="AC55" s="34" t="s">
        <v>545</v>
      </c>
      <c r="AD55" s="18" t="s">
        <v>19</v>
      </c>
      <c r="AE55" s="36">
        <v>61000</v>
      </c>
      <c r="AF55" s="34" t="s">
        <v>19</v>
      </c>
      <c r="AG55" s="37">
        <v>4000</v>
      </c>
      <c r="AH55" s="35" t="s">
        <v>19</v>
      </c>
      <c r="AI55" s="2" t="s">
        <v>19</v>
      </c>
      <c r="AJ55" s="37" t="s">
        <v>19</v>
      </c>
      <c r="AK55" s="35">
        <v>1</v>
      </c>
      <c r="AL55" s="35" t="s">
        <v>19</v>
      </c>
      <c r="AM55" s="31" t="s">
        <v>217</v>
      </c>
      <c r="AN55" s="25" t="s">
        <v>214</v>
      </c>
      <c r="AO55" s="31" t="s">
        <v>306</v>
      </c>
      <c r="AP55" s="31" t="s">
        <v>305</v>
      </c>
      <c r="AQ55" s="35" t="s">
        <v>447</v>
      </c>
      <c r="AR55" s="23" t="s">
        <v>543</v>
      </c>
      <c r="AS55" s="32" t="s">
        <v>541</v>
      </c>
      <c r="AT55" s="23" t="s">
        <v>304</v>
      </c>
      <c r="AU55" s="33">
        <v>36081</v>
      </c>
      <c r="AV55" s="34" t="s">
        <v>372</v>
      </c>
    </row>
    <row r="56" spans="1:48" ht="64.5" customHeight="1">
      <c r="A56" s="2">
        <f t="shared" si="0"/>
        <v>49</v>
      </c>
      <c r="B56" s="14">
        <v>4164500</v>
      </c>
      <c r="C56" s="14">
        <v>644000</v>
      </c>
      <c r="P56" s="2">
        <v>300</v>
      </c>
      <c r="R56" s="35">
        <v>100</v>
      </c>
      <c r="S56" s="35" t="s">
        <v>546</v>
      </c>
      <c r="T56" s="35" t="s">
        <v>300</v>
      </c>
      <c r="U56" s="31" t="s">
        <v>164</v>
      </c>
      <c r="V56" s="34" t="s">
        <v>163</v>
      </c>
      <c r="W56" s="34" t="s">
        <v>542</v>
      </c>
      <c r="X56" s="35">
        <v>130</v>
      </c>
      <c r="Y56" s="38" t="s">
        <v>449</v>
      </c>
      <c r="Z56" s="34">
        <v>1.8</v>
      </c>
      <c r="AA56" s="35">
        <v>3</v>
      </c>
      <c r="AB56" s="35" t="s">
        <v>341</v>
      </c>
      <c r="AC56" s="34" t="s">
        <v>545</v>
      </c>
      <c r="AD56" s="18" t="s">
        <v>19</v>
      </c>
      <c r="AE56" s="36">
        <v>56000</v>
      </c>
      <c r="AF56" s="34" t="s">
        <v>19</v>
      </c>
      <c r="AG56" s="37">
        <v>7000</v>
      </c>
      <c r="AH56" s="35" t="s">
        <v>19</v>
      </c>
      <c r="AI56" s="2" t="s">
        <v>19</v>
      </c>
      <c r="AJ56" s="37" t="s">
        <v>19</v>
      </c>
      <c r="AK56" s="35">
        <v>1</v>
      </c>
      <c r="AL56" s="35" t="s">
        <v>19</v>
      </c>
      <c r="AM56" s="31" t="s">
        <v>217</v>
      </c>
      <c r="AN56" s="25" t="s">
        <v>214</v>
      </c>
      <c r="AO56" s="31" t="s">
        <v>306</v>
      </c>
      <c r="AP56" s="31" t="s">
        <v>305</v>
      </c>
      <c r="AQ56" s="35" t="s">
        <v>448</v>
      </c>
      <c r="AR56" s="23" t="s">
        <v>543</v>
      </c>
      <c r="AS56" s="32" t="s">
        <v>541</v>
      </c>
      <c r="AT56" s="23" t="s">
        <v>304</v>
      </c>
      <c r="AU56" s="33">
        <v>36081</v>
      </c>
      <c r="AV56" s="34" t="s">
        <v>372</v>
      </c>
    </row>
    <row r="57" spans="1:48" ht="64.5" customHeight="1">
      <c r="A57" s="2">
        <f t="shared" si="0"/>
        <v>50</v>
      </c>
      <c r="B57" s="14">
        <v>4164500</v>
      </c>
      <c r="C57" s="14">
        <v>644000</v>
      </c>
      <c r="P57" s="2">
        <v>300</v>
      </c>
      <c r="R57" s="35">
        <v>100</v>
      </c>
      <c r="S57" s="35" t="s">
        <v>546</v>
      </c>
      <c r="T57" s="35" t="s">
        <v>300</v>
      </c>
      <c r="U57" s="31" t="s">
        <v>164</v>
      </c>
      <c r="V57" s="34" t="s">
        <v>163</v>
      </c>
      <c r="W57" s="34" t="s">
        <v>542</v>
      </c>
      <c r="X57" s="35">
        <v>106</v>
      </c>
      <c r="Y57" s="38" t="s">
        <v>278</v>
      </c>
      <c r="Z57" s="34">
        <v>1.8</v>
      </c>
      <c r="AA57" s="35">
        <v>3</v>
      </c>
      <c r="AB57" s="35" t="s">
        <v>341</v>
      </c>
      <c r="AC57" s="34" t="s">
        <v>545</v>
      </c>
      <c r="AD57" s="34" t="s">
        <v>19</v>
      </c>
      <c r="AE57" s="36">
        <v>33000</v>
      </c>
      <c r="AF57" s="34"/>
      <c r="AG57" s="37">
        <v>1000</v>
      </c>
      <c r="AH57" s="35"/>
      <c r="AJ57" s="37"/>
      <c r="AK57" s="35">
        <v>1</v>
      </c>
      <c r="AL57" s="35"/>
      <c r="AM57" s="31" t="s">
        <v>218</v>
      </c>
      <c r="AN57" s="25" t="s">
        <v>214</v>
      </c>
      <c r="AO57" s="31" t="s">
        <v>306</v>
      </c>
      <c r="AP57" s="31" t="s">
        <v>305</v>
      </c>
      <c r="AQ57" s="35" t="s">
        <v>279</v>
      </c>
      <c r="AR57" s="23" t="s">
        <v>543</v>
      </c>
      <c r="AS57" s="32" t="s">
        <v>541</v>
      </c>
      <c r="AT57" s="23" t="s">
        <v>304</v>
      </c>
      <c r="AU57" s="33">
        <v>36081</v>
      </c>
      <c r="AV57" s="34" t="s">
        <v>372</v>
      </c>
    </row>
    <row r="58" spans="2:48" ht="64.5" customHeight="1">
      <c r="B58" s="14"/>
      <c r="C58" s="14"/>
      <c r="R58" s="35"/>
      <c r="S58" s="35"/>
      <c r="T58" s="35"/>
      <c r="U58" s="31"/>
      <c r="V58" s="34"/>
      <c r="W58" s="34"/>
      <c r="X58" s="35"/>
      <c r="Y58" s="38"/>
      <c r="Z58" s="34"/>
      <c r="AA58" s="35"/>
      <c r="AB58" s="35"/>
      <c r="AC58" s="34"/>
      <c r="AD58" s="34"/>
      <c r="AE58" s="36"/>
      <c r="AF58" s="34"/>
      <c r="AG58" s="37"/>
      <c r="AH58" s="35"/>
      <c r="AJ58" s="37"/>
      <c r="AK58" s="35"/>
      <c r="AL58" s="35"/>
      <c r="AM58" s="31"/>
      <c r="AN58" s="31"/>
      <c r="AO58" s="31"/>
      <c r="AP58" s="31"/>
      <c r="AQ58" s="35"/>
      <c r="AR58" s="23"/>
      <c r="AS58" s="32"/>
      <c r="AT58" s="23"/>
      <c r="AU58" s="33"/>
      <c r="AV58" s="34"/>
    </row>
    <row r="59" spans="2:48" ht="64.5" customHeight="1">
      <c r="B59" s="14"/>
      <c r="C59" s="14"/>
      <c r="R59" s="35"/>
      <c r="S59" s="35"/>
      <c r="T59" s="35"/>
      <c r="U59" s="31"/>
      <c r="V59" s="34"/>
      <c r="W59" s="34"/>
      <c r="X59" s="35"/>
      <c r="Y59" s="38"/>
      <c r="Z59" s="34"/>
      <c r="AA59" s="35"/>
      <c r="AB59" s="35"/>
      <c r="AC59" s="34"/>
      <c r="AD59" s="34"/>
      <c r="AE59" s="36"/>
      <c r="AF59" s="34"/>
      <c r="AG59" s="37"/>
      <c r="AH59" s="35"/>
      <c r="AJ59" s="37"/>
      <c r="AK59" s="35"/>
      <c r="AL59" s="35"/>
      <c r="AM59" s="31"/>
      <c r="AN59" s="31"/>
      <c r="AO59" s="31"/>
      <c r="AP59" s="31"/>
      <c r="AQ59" s="35"/>
      <c r="AR59" s="75"/>
      <c r="AS59" s="32"/>
      <c r="AT59" s="23"/>
      <c r="AU59" s="33"/>
      <c r="AV59" s="34"/>
    </row>
    <row r="60" spans="2:48" ht="64.5" customHeight="1">
      <c r="B60" s="14"/>
      <c r="C60" s="14"/>
      <c r="R60" s="35"/>
      <c r="S60" s="35"/>
      <c r="T60" s="35"/>
      <c r="U60" s="31"/>
      <c r="V60" s="34"/>
      <c r="W60" s="34"/>
      <c r="X60" s="35"/>
      <c r="Y60" s="38"/>
      <c r="Z60" s="34"/>
      <c r="AA60" s="35"/>
      <c r="AB60" s="35"/>
      <c r="AC60" s="34"/>
      <c r="AD60" s="34"/>
      <c r="AE60" s="36"/>
      <c r="AF60" s="34"/>
      <c r="AG60" s="37"/>
      <c r="AH60" s="35"/>
      <c r="AJ60" s="37"/>
      <c r="AK60" s="35"/>
      <c r="AL60" s="35"/>
      <c r="AM60" s="31"/>
      <c r="AN60" s="31"/>
      <c r="AO60" s="31"/>
      <c r="AP60" s="31"/>
      <c r="AQ60" s="35"/>
      <c r="AR60" s="23"/>
      <c r="AS60" s="32"/>
      <c r="AT60" s="23"/>
      <c r="AU60" s="33"/>
      <c r="AV60" s="34"/>
    </row>
    <row r="61" spans="2:48" ht="64.5" customHeight="1">
      <c r="B61" s="14"/>
      <c r="C61" s="14"/>
      <c r="R61" s="35"/>
      <c r="S61" s="35"/>
      <c r="T61" s="35"/>
      <c r="U61" s="31"/>
      <c r="V61" s="34"/>
      <c r="W61" s="34"/>
      <c r="X61" s="35"/>
      <c r="Y61" s="38"/>
      <c r="Z61" s="34"/>
      <c r="AA61" s="35"/>
      <c r="AB61" s="35"/>
      <c r="AC61" s="34"/>
      <c r="AD61" s="34"/>
      <c r="AE61" s="36"/>
      <c r="AF61" s="34"/>
      <c r="AG61" s="37"/>
      <c r="AH61" s="35"/>
      <c r="AJ61" s="37"/>
      <c r="AK61" s="35"/>
      <c r="AL61" s="35"/>
      <c r="AM61" s="31"/>
      <c r="AN61" s="31"/>
      <c r="AO61" s="31"/>
      <c r="AP61" s="31"/>
      <c r="AQ61" s="35"/>
      <c r="AR61" s="23"/>
      <c r="AS61" s="32"/>
      <c r="AT61" s="23"/>
      <c r="AU61" s="33"/>
      <c r="AV61" s="34"/>
    </row>
    <row r="62" spans="2:48" ht="64.5" customHeight="1">
      <c r="B62" s="14"/>
      <c r="C62" s="14"/>
      <c r="R62" s="35"/>
      <c r="S62" s="35"/>
      <c r="T62" s="35"/>
      <c r="U62" s="31"/>
      <c r="V62" s="34"/>
      <c r="W62" s="34"/>
      <c r="X62" s="35"/>
      <c r="Y62" s="38"/>
      <c r="Z62" s="34"/>
      <c r="AA62" s="35"/>
      <c r="AB62" s="35"/>
      <c r="AC62" s="34"/>
      <c r="AD62" s="34"/>
      <c r="AE62" s="36"/>
      <c r="AF62" s="34"/>
      <c r="AG62" s="37"/>
      <c r="AH62" s="35"/>
      <c r="AJ62" s="37"/>
      <c r="AK62" s="35"/>
      <c r="AL62" s="35"/>
      <c r="AM62" s="31"/>
      <c r="AN62" s="31"/>
      <c r="AO62" s="31"/>
      <c r="AP62" s="31"/>
      <c r="AQ62" s="35"/>
      <c r="AR62" s="23"/>
      <c r="AS62" s="32"/>
      <c r="AT62" s="23"/>
      <c r="AU62" s="33"/>
      <c r="AV62" s="34"/>
    </row>
    <row r="63" spans="2:48" ht="64.5" customHeight="1">
      <c r="B63" s="14"/>
      <c r="C63" s="14"/>
      <c r="R63" s="35"/>
      <c r="S63" s="35"/>
      <c r="T63" s="35"/>
      <c r="U63" s="31"/>
      <c r="V63" s="34"/>
      <c r="W63" s="34"/>
      <c r="X63" s="35"/>
      <c r="Y63" s="38"/>
      <c r="Z63" s="34"/>
      <c r="AA63" s="35"/>
      <c r="AB63" s="35"/>
      <c r="AC63" s="34"/>
      <c r="AD63" s="34"/>
      <c r="AE63" s="36"/>
      <c r="AF63" s="34"/>
      <c r="AG63" s="37"/>
      <c r="AH63" s="35"/>
      <c r="AJ63" s="37"/>
      <c r="AK63" s="35"/>
      <c r="AL63" s="35"/>
      <c r="AM63" s="31"/>
      <c r="AN63" s="31"/>
      <c r="AO63" s="31"/>
      <c r="AP63" s="31"/>
      <c r="AQ63" s="35"/>
      <c r="AR63" s="23"/>
      <c r="AS63" s="32"/>
      <c r="AT63" s="23"/>
      <c r="AU63" s="33"/>
      <c r="AV63" s="34"/>
    </row>
    <row r="64" spans="2:48" ht="64.5" customHeight="1">
      <c r="B64" s="14"/>
      <c r="C64" s="14"/>
      <c r="R64" s="35"/>
      <c r="S64" s="35"/>
      <c r="T64" s="35"/>
      <c r="U64" s="31"/>
      <c r="V64" s="34"/>
      <c r="W64" s="34"/>
      <c r="X64" s="35"/>
      <c r="Y64" s="38"/>
      <c r="Z64" s="34"/>
      <c r="AA64" s="35"/>
      <c r="AB64" s="35"/>
      <c r="AC64" s="34"/>
      <c r="AD64" s="34"/>
      <c r="AE64" s="36"/>
      <c r="AF64" s="34"/>
      <c r="AG64" s="37"/>
      <c r="AH64" s="35"/>
      <c r="AJ64" s="37"/>
      <c r="AK64" s="35"/>
      <c r="AL64" s="35"/>
      <c r="AM64" s="31"/>
      <c r="AN64" s="31"/>
      <c r="AO64" s="31"/>
      <c r="AP64" s="31"/>
      <c r="AQ64" s="35"/>
      <c r="AR64" s="23"/>
      <c r="AS64" s="32"/>
      <c r="AT64" s="23"/>
      <c r="AU64" s="33"/>
      <c r="AV64" s="34"/>
    </row>
    <row r="65" spans="2:48" ht="64.5" customHeight="1">
      <c r="B65" s="14"/>
      <c r="C65" s="14"/>
      <c r="R65" s="35"/>
      <c r="S65" s="35"/>
      <c r="T65" s="35"/>
      <c r="U65" s="31"/>
      <c r="V65" s="34"/>
      <c r="W65" s="34"/>
      <c r="X65" s="35"/>
      <c r="Y65" s="38"/>
      <c r="Z65" s="34"/>
      <c r="AA65" s="35"/>
      <c r="AB65" s="35"/>
      <c r="AC65" s="34"/>
      <c r="AD65" s="34"/>
      <c r="AE65" s="36"/>
      <c r="AF65" s="34"/>
      <c r="AG65" s="37"/>
      <c r="AH65" s="35"/>
      <c r="AJ65" s="37"/>
      <c r="AK65" s="35"/>
      <c r="AL65" s="35"/>
      <c r="AM65" s="31"/>
      <c r="AN65" s="31"/>
      <c r="AO65" s="31"/>
      <c r="AP65" s="31"/>
      <c r="AQ65" s="35"/>
      <c r="AR65" s="23"/>
      <c r="AS65" s="32"/>
      <c r="AT65" s="23"/>
      <c r="AU65" s="33"/>
      <c r="AV65" s="34"/>
    </row>
    <row r="66" spans="2:48" ht="64.5" customHeight="1">
      <c r="B66" s="14"/>
      <c r="C66" s="14"/>
      <c r="R66" s="35"/>
      <c r="S66" s="35"/>
      <c r="T66" s="35"/>
      <c r="U66" s="31"/>
      <c r="V66" s="34"/>
      <c r="W66" s="34"/>
      <c r="X66" s="35"/>
      <c r="Y66" s="38"/>
      <c r="Z66" s="34"/>
      <c r="AA66" s="35"/>
      <c r="AB66" s="35"/>
      <c r="AC66" s="34"/>
      <c r="AD66" s="34"/>
      <c r="AE66" s="36"/>
      <c r="AF66" s="34"/>
      <c r="AG66" s="37"/>
      <c r="AH66" s="35"/>
      <c r="AJ66" s="37"/>
      <c r="AK66" s="35"/>
      <c r="AL66" s="35"/>
      <c r="AM66" s="31"/>
      <c r="AN66" s="31"/>
      <c r="AO66" s="31"/>
      <c r="AP66" s="31"/>
      <c r="AQ66" s="35"/>
      <c r="AR66" s="23"/>
      <c r="AS66" s="32"/>
      <c r="AT66" s="23"/>
      <c r="AU66" s="33"/>
      <c r="AV66" s="34"/>
    </row>
    <row r="67" spans="2:48" ht="64.5" customHeight="1">
      <c r="B67" s="14"/>
      <c r="C67" s="14"/>
      <c r="R67" s="35"/>
      <c r="S67" s="35"/>
      <c r="T67" s="35"/>
      <c r="U67" s="31"/>
      <c r="V67" s="34"/>
      <c r="W67" s="34"/>
      <c r="X67" s="35"/>
      <c r="Y67" s="38"/>
      <c r="Z67" s="34"/>
      <c r="AA67" s="35"/>
      <c r="AB67" s="35"/>
      <c r="AC67" s="34"/>
      <c r="AD67" s="34"/>
      <c r="AE67" s="36"/>
      <c r="AF67" s="34"/>
      <c r="AG67" s="37"/>
      <c r="AH67" s="35"/>
      <c r="AJ67" s="37"/>
      <c r="AK67" s="35"/>
      <c r="AL67" s="35"/>
      <c r="AM67" s="31"/>
      <c r="AN67" s="31"/>
      <c r="AO67" s="31"/>
      <c r="AP67" s="31"/>
      <c r="AQ67" s="35"/>
      <c r="AR67" s="23"/>
      <c r="AS67" s="32"/>
      <c r="AT67" s="23"/>
      <c r="AU67" s="33"/>
      <c r="AV67" s="34"/>
    </row>
    <row r="68" spans="2:48" ht="64.5" customHeight="1">
      <c r="B68" s="14"/>
      <c r="C68" s="14"/>
      <c r="R68" s="35"/>
      <c r="S68" s="35"/>
      <c r="T68" s="35"/>
      <c r="U68" s="31"/>
      <c r="V68" s="34"/>
      <c r="W68" s="34"/>
      <c r="X68" s="35"/>
      <c r="Y68" s="38"/>
      <c r="Z68" s="34"/>
      <c r="AA68" s="35"/>
      <c r="AB68" s="35"/>
      <c r="AC68" s="34"/>
      <c r="AD68" s="34"/>
      <c r="AE68" s="36"/>
      <c r="AF68" s="34"/>
      <c r="AG68" s="37"/>
      <c r="AH68" s="35"/>
      <c r="AJ68" s="37"/>
      <c r="AK68" s="35"/>
      <c r="AL68" s="35"/>
      <c r="AM68" s="31"/>
      <c r="AN68" s="31"/>
      <c r="AO68" s="31"/>
      <c r="AP68" s="31"/>
      <c r="AQ68" s="35"/>
      <c r="AR68" s="23"/>
      <c r="AS68" s="32"/>
      <c r="AT68" s="23"/>
      <c r="AU68" s="33"/>
      <c r="AV68" s="34"/>
    </row>
    <row r="69" spans="2:48" ht="64.5" customHeight="1">
      <c r="B69" s="14"/>
      <c r="C69" s="14"/>
      <c r="R69" s="35"/>
      <c r="S69" s="35"/>
      <c r="T69" s="35"/>
      <c r="U69" s="31"/>
      <c r="V69" s="34"/>
      <c r="W69" s="34"/>
      <c r="X69" s="35"/>
      <c r="Y69" s="38"/>
      <c r="Z69" s="34"/>
      <c r="AA69" s="35"/>
      <c r="AB69" s="35"/>
      <c r="AC69" s="34"/>
      <c r="AD69" s="34"/>
      <c r="AE69" s="36"/>
      <c r="AF69" s="34"/>
      <c r="AG69" s="37"/>
      <c r="AH69" s="35"/>
      <c r="AJ69" s="37"/>
      <c r="AK69" s="35"/>
      <c r="AL69" s="35"/>
      <c r="AM69" s="31"/>
      <c r="AN69" s="31"/>
      <c r="AO69" s="31"/>
      <c r="AP69" s="31"/>
      <c r="AQ69" s="35"/>
      <c r="AR69" s="23"/>
      <c r="AS69" s="32"/>
      <c r="AT69" s="23"/>
      <c r="AU69" s="33"/>
      <c r="AV69" s="34"/>
    </row>
    <row r="70" spans="2:48" ht="64.5" customHeight="1">
      <c r="B70" s="14"/>
      <c r="C70" s="14"/>
      <c r="R70" s="35"/>
      <c r="S70" s="35"/>
      <c r="T70" s="35"/>
      <c r="U70" s="31"/>
      <c r="V70" s="34"/>
      <c r="W70" s="34"/>
      <c r="X70" s="35"/>
      <c r="Y70" s="38"/>
      <c r="Z70" s="34"/>
      <c r="AA70" s="35"/>
      <c r="AB70" s="35"/>
      <c r="AC70" s="34"/>
      <c r="AD70" s="34"/>
      <c r="AE70" s="36"/>
      <c r="AF70" s="34"/>
      <c r="AG70" s="37"/>
      <c r="AH70" s="35"/>
      <c r="AJ70" s="37"/>
      <c r="AK70" s="35"/>
      <c r="AL70" s="35"/>
      <c r="AM70" s="31"/>
      <c r="AN70" s="31"/>
      <c r="AO70" s="31"/>
      <c r="AP70" s="31"/>
      <c r="AQ70" s="35"/>
      <c r="AR70" s="23"/>
      <c r="AS70" s="32"/>
      <c r="AT70" s="23"/>
      <c r="AU70" s="33"/>
      <c r="AV70" s="34"/>
    </row>
    <row r="71" spans="2:48" ht="64.5" customHeight="1">
      <c r="B71" s="14"/>
      <c r="C71" s="14"/>
      <c r="R71" s="35"/>
      <c r="S71" s="35"/>
      <c r="T71" s="35"/>
      <c r="U71" s="31"/>
      <c r="V71" s="34"/>
      <c r="W71" s="34"/>
      <c r="X71" s="35"/>
      <c r="Y71" s="38"/>
      <c r="Z71" s="34"/>
      <c r="AA71" s="35"/>
      <c r="AB71" s="35"/>
      <c r="AC71" s="34"/>
      <c r="AD71" s="34"/>
      <c r="AE71" s="36"/>
      <c r="AF71" s="34"/>
      <c r="AG71" s="37"/>
      <c r="AH71" s="35"/>
      <c r="AJ71" s="37"/>
      <c r="AK71" s="35"/>
      <c r="AL71" s="35"/>
      <c r="AM71" s="31"/>
      <c r="AN71" s="31"/>
      <c r="AO71" s="31"/>
      <c r="AP71" s="31"/>
      <c r="AQ71" s="35"/>
      <c r="AR71" s="23"/>
      <c r="AS71" s="32"/>
      <c r="AT71" s="23"/>
      <c r="AU71" s="33"/>
      <c r="AV71" s="34"/>
    </row>
    <row r="72" spans="2:48" ht="64.5" customHeight="1">
      <c r="B72" s="14"/>
      <c r="C72" s="14"/>
      <c r="R72" s="35"/>
      <c r="S72" s="35"/>
      <c r="T72" s="35"/>
      <c r="U72" s="31"/>
      <c r="V72" s="34"/>
      <c r="W72" s="34"/>
      <c r="X72" s="35"/>
      <c r="Y72" s="38"/>
      <c r="Z72" s="34"/>
      <c r="AA72" s="35"/>
      <c r="AB72" s="35"/>
      <c r="AC72" s="34"/>
      <c r="AD72" s="34"/>
      <c r="AE72" s="34"/>
      <c r="AF72" s="36"/>
      <c r="AG72" s="36"/>
      <c r="AH72" s="37"/>
      <c r="AI72" s="35"/>
      <c r="AJ72" s="35"/>
      <c r="AK72" s="35"/>
      <c r="AL72" s="37"/>
      <c r="AM72" s="31"/>
      <c r="AN72" s="31"/>
      <c r="AO72" s="31"/>
      <c r="AP72" s="31"/>
      <c r="AQ72" s="35"/>
      <c r="AR72" s="23"/>
      <c r="AS72" s="31"/>
      <c r="AT72" s="34"/>
      <c r="AU72" s="33"/>
      <c r="AV72" s="34"/>
    </row>
    <row r="73" spans="2:48" ht="64.5" customHeight="1">
      <c r="B73" s="14"/>
      <c r="C73" s="14"/>
      <c r="R73" s="35"/>
      <c r="S73" s="35"/>
      <c r="T73" s="35"/>
      <c r="U73" s="31"/>
      <c r="V73" s="34"/>
      <c r="W73" s="34"/>
      <c r="X73" s="35"/>
      <c r="Y73" s="38"/>
      <c r="Z73" s="34"/>
      <c r="AA73" s="35"/>
      <c r="AB73" s="35"/>
      <c r="AC73" s="34"/>
      <c r="AD73" s="34"/>
      <c r="AE73" s="34"/>
      <c r="AF73" s="36"/>
      <c r="AG73" s="36"/>
      <c r="AH73" s="37"/>
      <c r="AI73" s="35"/>
      <c r="AJ73" s="35"/>
      <c r="AK73" s="35"/>
      <c r="AL73" s="37"/>
      <c r="AM73" s="31"/>
      <c r="AN73" s="31"/>
      <c r="AO73" s="31"/>
      <c r="AP73" s="31"/>
      <c r="AQ73" s="35"/>
      <c r="AR73" s="23"/>
      <c r="AS73" s="31"/>
      <c r="AT73" s="34"/>
      <c r="AU73" s="33"/>
      <c r="AV73" s="34"/>
    </row>
    <row r="74" spans="2:48" ht="64.5" customHeight="1">
      <c r="B74" s="14"/>
      <c r="C74" s="14"/>
      <c r="R74" s="35"/>
      <c r="S74" s="35"/>
      <c r="T74" s="35"/>
      <c r="U74" s="31"/>
      <c r="V74" s="34"/>
      <c r="W74" s="34"/>
      <c r="X74" s="35"/>
      <c r="Y74" s="38"/>
      <c r="Z74" s="34"/>
      <c r="AA74" s="35"/>
      <c r="AB74" s="35"/>
      <c r="AC74" s="34"/>
      <c r="AD74" s="34"/>
      <c r="AE74" s="34"/>
      <c r="AF74" s="36"/>
      <c r="AG74" s="36"/>
      <c r="AH74" s="37"/>
      <c r="AI74" s="35"/>
      <c r="AJ74" s="35"/>
      <c r="AK74" s="35"/>
      <c r="AL74" s="37"/>
      <c r="AM74" s="31"/>
      <c r="AN74" s="31"/>
      <c r="AO74" s="31"/>
      <c r="AP74" s="31"/>
      <c r="AQ74" s="35"/>
      <c r="AR74" s="23"/>
      <c r="AS74" s="31"/>
      <c r="AT74" s="34"/>
      <c r="AU74" s="33"/>
      <c r="AV74" s="34"/>
    </row>
    <row r="75" spans="2:48" ht="64.5" customHeight="1">
      <c r="B75" s="14"/>
      <c r="C75" s="14"/>
      <c r="R75" s="35"/>
      <c r="S75" s="35"/>
      <c r="T75" s="35"/>
      <c r="U75" s="31"/>
      <c r="V75" s="34"/>
      <c r="W75" s="34"/>
      <c r="X75" s="35"/>
      <c r="Y75" s="38"/>
      <c r="Z75" s="34"/>
      <c r="AA75" s="35"/>
      <c r="AB75" s="35"/>
      <c r="AC75" s="34"/>
      <c r="AD75" s="34"/>
      <c r="AE75" s="34"/>
      <c r="AF75" s="36"/>
      <c r="AG75" s="36"/>
      <c r="AH75" s="37"/>
      <c r="AI75" s="35"/>
      <c r="AJ75" s="35"/>
      <c r="AK75" s="35"/>
      <c r="AL75" s="37"/>
      <c r="AM75" s="31"/>
      <c r="AN75" s="31"/>
      <c r="AO75" s="31"/>
      <c r="AP75" s="31"/>
      <c r="AQ75" s="35"/>
      <c r="AR75" s="23"/>
      <c r="AS75" s="31"/>
      <c r="AT75" s="34"/>
      <c r="AU75" s="33"/>
      <c r="AV75" s="34"/>
    </row>
    <row r="76" spans="2:48" ht="64.5" customHeight="1">
      <c r="B76" s="14"/>
      <c r="C76" s="14"/>
      <c r="R76" s="35"/>
      <c r="S76" s="35"/>
      <c r="T76" s="35"/>
      <c r="U76" s="31"/>
      <c r="V76" s="34"/>
      <c r="W76" s="34"/>
      <c r="X76" s="35"/>
      <c r="Y76" s="38"/>
      <c r="Z76" s="34"/>
      <c r="AA76" s="35"/>
      <c r="AB76" s="35"/>
      <c r="AC76" s="34"/>
      <c r="AD76" s="34"/>
      <c r="AE76" s="34"/>
      <c r="AF76" s="36"/>
      <c r="AG76" s="36"/>
      <c r="AH76" s="37"/>
      <c r="AI76" s="35"/>
      <c r="AJ76" s="35"/>
      <c r="AK76" s="35"/>
      <c r="AL76" s="37"/>
      <c r="AM76" s="31"/>
      <c r="AN76" s="31"/>
      <c r="AO76" s="31"/>
      <c r="AP76" s="31"/>
      <c r="AQ76" s="35"/>
      <c r="AR76" s="23"/>
      <c r="AS76" s="31"/>
      <c r="AT76" s="34"/>
      <c r="AU76" s="33"/>
      <c r="AV76" s="34"/>
    </row>
    <row r="77" spans="18:48" ht="64.5" customHeight="1">
      <c r="R77" s="35"/>
      <c r="S77" s="35"/>
      <c r="T77" s="35"/>
      <c r="U77" s="31"/>
      <c r="V77" s="34"/>
      <c r="W77" s="34"/>
      <c r="X77" s="35"/>
      <c r="Y77" s="38"/>
      <c r="Z77" s="34"/>
      <c r="AA77" s="35"/>
      <c r="AB77" s="35"/>
      <c r="AC77" s="34"/>
      <c r="AD77" s="34"/>
      <c r="AE77" s="34"/>
      <c r="AF77" s="34"/>
      <c r="AG77" s="34"/>
      <c r="AH77" s="35"/>
      <c r="AI77" s="35"/>
      <c r="AJ77" s="35"/>
      <c r="AK77" s="35"/>
      <c r="AL77" s="35"/>
      <c r="AM77" s="31"/>
      <c r="AN77" s="31"/>
      <c r="AO77" s="31"/>
      <c r="AP77" s="31"/>
      <c r="AQ77" s="35"/>
      <c r="AR77" s="34"/>
      <c r="AS77" s="31"/>
      <c r="AT77" s="34"/>
      <c r="AU77" s="33"/>
      <c r="AV77" s="34"/>
    </row>
    <row r="78" spans="18:48" ht="64.5" customHeight="1">
      <c r="R78" s="35"/>
      <c r="S78" s="35"/>
      <c r="T78" s="35"/>
      <c r="U78" s="31"/>
      <c r="V78" s="34"/>
      <c r="W78" s="34"/>
      <c r="X78" s="35"/>
      <c r="Y78" s="38"/>
      <c r="Z78" s="34"/>
      <c r="AA78" s="35"/>
      <c r="AB78" s="35"/>
      <c r="AC78" s="34"/>
      <c r="AD78" s="34"/>
      <c r="AE78" s="34"/>
      <c r="AF78" s="34"/>
      <c r="AG78" s="35"/>
      <c r="AH78" s="35"/>
      <c r="AJ78" s="35"/>
      <c r="AK78" s="35"/>
      <c r="AL78" s="35"/>
      <c r="AM78" s="31"/>
      <c r="AN78" s="31"/>
      <c r="AO78" s="31"/>
      <c r="AP78" s="31"/>
      <c r="AQ78" s="35"/>
      <c r="AR78" s="34"/>
      <c r="AS78" s="31"/>
      <c r="AT78" s="34"/>
      <c r="AU78" s="33"/>
      <c r="AV78" s="34"/>
    </row>
    <row r="79" spans="18:48" ht="64.5" customHeight="1">
      <c r="R79" s="35"/>
      <c r="S79" s="35"/>
      <c r="T79" s="35"/>
      <c r="U79" s="31"/>
      <c r="V79" s="34"/>
      <c r="W79" s="38"/>
      <c r="X79" s="35"/>
      <c r="Y79" s="38"/>
      <c r="Z79" s="34"/>
      <c r="AA79" s="35"/>
      <c r="AB79" s="35"/>
      <c r="AC79" s="34"/>
      <c r="AD79" s="34"/>
      <c r="AE79" s="34"/>
      <c r="AF79" s="34"/>
      <c r="AG79" s="34"/>
      <c r="AH79" s="35"/>
      <c r="AI79" s="35"/>
      <c r="AJ79" s="35"/>
      <c r="AL79" s="35"/>
      <c r="AM79" s="31"/>
      <c r="AN79" s="31"/>
      <c r="AO79" s="16"/>
      <c r="AP79" s="31"/>
      <c r="AQ79" s="35"/>
      <c r="AR79" s="23"/>
      <c r="AS79" s="31"/>
      <c r="AT79" s="34"/>
      <c r="AU79" s="39"/>
      <c r="AV79" s="34"/>
    </row>
    <row r="80" spans="18:48" ht="64.5" customHeight="1">
      <c r="R80" s="35"/>
      <c r="S80" s="35"/>
      <c r="T80" s="35"/>
      <c r="U80" s="31"/>
      <c r="V80" s="34"/>
      <c r="W80" s="34"/>
      <c r="X80" s="35"/>
      <c r="Y80" s="38"/>
      <c r="Z80" s="34"/>
      <c r="AA80" s="35"/>
      <c r="AB80" s="35"/>
      <c r="AC80" s="34"/>
      <c r="AD80" s="34"/>
      <c r="AE80" s="34"/>
      <c r="AF80" s="34"/>
      <c r="AG80" s="35"/>
      <c r="AH80" s="108"/>
      <c r="AJ80" s="35"/>
      <c r="AL80" s="106"/>
      <c r="AM80" s="31"/>
      <c r="AN80" s="31"/>
      <c r="AO80" s="16"/>
      <c r="AP80" s="31"/>
      <c r="AQ80" s="35"/>
      <c r="AR80" s="34"/>
      <c r="AS80" s="31"/>
      <c r="AT80" s="34"/>
      <c r="AU80" s="39"/>
      <c r="AV80" s="34"/>
    </row>
    <row r="81" spans="18:48" ht="64.5" customHeight="1">
      <c r="R81" s="35"/>
      <c r="S81" s="35"/>
      <c r="T81" s="35"/>
      <c r="U81" s="31"/>
      <c r="V81" s="34"/>
      <c r="W81" s="34"/>
      <c r="X81" s="35"/>
      <c r="Y81" s="38"/>
      <c r="Z81" s="34"/>
      <c r="AA81" s="35"/>
      <c r="AB81" s="35"/>
      <c r="AC81" s="34"/>
      <c r="AD81" s="34"/>
      <c r="AE81" s="34"/>
      <c r="AF81" s="34"/>
      <c r="AG81" s="35"/>
      <c r="AH81" s="108"/>
      <c r="AJ81" s="35"/>
      <c r="AL81" s="106"/>
      <c r="AM81" s="31"/>
      <c r="AN81" s="31"/>
      <c r="AO81" s="16"/>
      <c r="AP81" s="31"/>
      <c r="AQ81" s="35"/>
      <c r="AR81" s="34"/>
      <c r="AS81" s="31"/>
      <c r="AT81" s="34"/>
      <c r="AU81" s="39"/>
      <c r="AV81" s="34"/>
    </row>
    <row r="82" spans="18:48" ht="64.5" customHeight="1">
      <c r="R82" s="35"/>
      <c r="S82" s="35"/>
      <c r="T82" s="35"/>
      <c r="U82" s="31"/>
      <c r="V82" s="34"/>
      <c r="W82" s="34"/>
      <c r="X82" s="35"/>
      <c r="Y82" s="38"/>
      <c r="Z82" s="34"/>
      <c r="AA82" s="35"/>
      <c r="AB82" s="35"/>
      <c r="AC82" s="34"/>
      <c r="AD82" s="34"/>
      <c r="AE82" s="34"/>
      <c r="AF82" s="34"/>
      <c r="AG82" s="35"/>
      <c r="AH82" s="108"/>
      <c r="AJ82" s="35"/>
      <c r="AL82" s="106"/>
      <c r="AM82" s="31"/>
      <c r="AN82" s="31"/>
      <c r="AO82" s="16"/>
      <c r="AP82" s="31"/>
      <c r="AQ82" s="35"/>
      <c r="AR82" s="34"/>
      <c r="AS82" s="31"/>
      <c r="AT82" s="34"/>
      <c r="AU82" s="39"/>
      <c r="AV82" s="34"/>
    </row>
    <row r="83" spans="4:48" ht="64.5" customHeight="1">
      <c r="D83" s="111"/>
      <c r="R83" s="35"/>
      <c r="S83" s="35"/>
      <c r="T83" s="35"/>
      <c r="U83" s="31"/>
      <c r="V83" s="34"/>
      <c r="W83" s="34"/>
      <c r="X83" s="35"/>
      <c r="Y83" s="38"/>
      <c r="Z83" s="34"/>
      <c r="AA83" s="35"/>
      <c r="AB83" s="35"/>
      <c r="AC83" s="34"/>
      <c r="AD83" s="34"/>
      <c r="AE83" s="34"/>
      <c r="AF83" s="34"/>
      <c r="AG83" s="35"/>
      <c r="AH83" s="108"/>
      <c r="AJ83" s="35"/>
      <c r="AL83" s="106"/>
      <c r="AM83" s="31"/>
      <c r="AN83" s="31"/>
      <c r="AO83" s="16"/>
      <c r="AP83" s="31"/>
      <c r="AQ83" s="35"/>
      <c r="AR83" s="34"/>
      <c r="AS83" s="31"/>
      <c r="AT83" s="34"/>
      <c r="AU83" s="39"/>
      <c r="AV83" s="34"/>
    </row>
    <row r="84" spans="18:48" ht="64.5" customHeight="1">
      <c r="R84" s="35"/>
      <c r="S84" s="35"/>
      <c r="T84" s="35"/>
      <c r="U84" s="31"/>
      <c r="V84" s="34"/>
      <c r="W84" s="34"/>
      <c r="X84" s="35"/>
      <c r="Y84" s="38"/>
      <c r="Z84" s="34"/>
      <c r="AA84" s="35"/>
      <c r="AB84" s="35"/>
      <c r="AC84" s="34"/>
      <c r="AD84" s="34"/>
      <c r="AE84" s="34"/>
      <c r="AF84" s="34"/>
      <c r="AG84" s="35"/>
      <c r="AH84" s="108"/>
      <c r="AJ84" s="35"/>
      <c r="AL84" s="106"/>
      <c r="AM84" s="31"/>
      <c r="AN84" s="31"/>
      <c r="AO84" s="16"/>
      <c r="AP84" s="31"/>
      <c r="AQ84" s="35"/>
      <c r="AR84" s="34"/>
      <c r="AS84" s="31"/>
      <c r="AT84" s="34"/>
      <c r="AU84" s="39"/>
      <c r="AV84" s="34"/>
    </row>
    <row r="85" spans="18:48" ht="49.5" customHeight="1">
      <c r="R85" s="35"/>
      <c r="S85" s="35"/>
      <c r="T85" s="35"/>
      <c r="U85" s="31"/>
      <c r="V85" s="34"/>
      <c r="W85" s="34"/>
      <c r="X85" s="35"/>
      <c r="Y85" s="38"/>
      <c r="Z85" s="34"/>
      <c r="AA85" s="35"/>
      <c r="AB85" s="35"/>
      <c r="AC85" s="34"/>
      <c r="AD85" s="34"/>
      <c r="AE85" s="34"/>
      <c r="AF85" s="34"/>
      <c r="AG85" s="34"/>
      <c r="AH85" s="35"/>
      <c r="AI85" s="35"/>
      <c r="AJ85" s="35"/>
      <c r="AK85" s="35"/>
      <c r="AL85" s="35"/>
      <c r="AM85" s="31"/>
      <c r="AN85" s="31"/>
      <c r="AO85" s="31"/>
      <c r="AP85" s="31"/>
      <c r="AQ85" s="35"/>
      <c r="AR85" s="34"/>
      <c r="AS85" s="31"/>
      <c r="AT85" s="34"/>
      <c r="AU85" s="35"/>
      <c r="AV85" s="35"/>
    </row>
    <row r="86" spans="18:48" ht="49.5" customHeight="1">
      <c r="R86" s="35"/>
      <c r="S86" s="35"/>
      <c r="T86" s="35"/>
      <c r="U86" s="31"/>
      <c r="V86" s="34"/>
      <c r="W86" s="34"/>
      <c r="X86" s="35"/>
      <c r="Y86" s="38"/>
      <c r="Z86" s="34"/>
      <c r="AA86" s="35"/>
      <c r="AB86" s="35"/>
      <c r="AC86" s="34"/>
      <c r="AD86" s="34"/>
      <c r="AE86" s="34"/>
      <c r="AF86" s="34"/>
      <c r="AG86" s="34"/>
      <c r="AH86" s="35"/>
      <c r="AI86" s="35"/>
      <c r="AJ86" s="35"/>
      <c r="AK86" s="35"/>
      <c r="AL86" s="35"/>
      <c r="AM86" s="31"/>
      <c r="AN86" s="31"/>
      <c r="AO86" s="31"/>
      <c r="AP86" s="31"/>
      <c r="AQ86" s="35"/>
      <c r="AR86" s="34"/>
      <c r="AS86" s="31"/>
      <c r="AT86" s="34"/>
      <c r="AU86" s="35"/>
      <c r="AV86" s="35"/>
    </row>
    <row r="87" spans="18:48" ht="49.5" customHeight="1">
      <c r="R87" s="35"/>
      <c r="S87" s="35"/>
      <c r="T87" s="35"/>
      <c r="U87" s="31"/>
      <c r="V87" s="34"/>
      <c r="W87" s="34"/>
      <c r="X87" s="35"/>
      <c r="Y87" s="38"/>
      <c r="Z87" s="34"/>
      <c r="AA87" s="35"/>
      <c r="AB87" s="35"/>
      <c r="AC87" s="34"/>
      <c r="AD87" s="34"/>
      <c r="AE87" s="34"/>
      <c r="AF87" s="34"/>
      <c r="AG87" s="34"/>
      <c r="AH87" s="35"/>
      <c r="AI87" s="35"/>
      <c r="AJ87" s="35"/>
      <c r="AK87" s="35"/>
      <c r="AL87" s="35"/>
      <c r="AM87" s="31"/>
      <c r="AN87" s="31"/>
      <c r="AO87" s="31"/>
      <c r="AP87" s="31"/>
      <c r="AQ87" s="35"/>
      <c r="AR87" s="34"/>
      <c r="AS87" s="31"/>
      <c r="AT87" s="34"/>
      <c r="AU87" s="35"/>
      <c r="AV87" s="35"/>
    </row>
    <row r="88" spans="18:48" ht="49.5" customHeight="1">
      <c r="R88" s="35"/>
      <c r="S88" s="35"/>
      <c r="T88" s="35"/>
      <c r="U88" s="31"/>
      <c r="V88" s="34"/>
      <c r="W88" s="34"/>
      <c r="X88" s="35"/>
      <c r="Y88" s="38"/>
      <c r="Z88" s="34"/>
      <c r="AA88" s="35"/>
      <c r="AB88" s="35"/>
      <c r="AC88" s="34"/>
      <c r="AD88" s="34"/>
      <c r="AE88" s="34"/>
      <c r="AF88" s="34"/>
      <c r="AG88" s="34"/>
      <c r="AH88" s="35"/>
      <c r="AI88" s="35"/>
      <c r="AJ88" s="35"/>
      <c r="AK88" s="35"/>
      <c r="AL88" s="35"/>
      <c r="AM88" s="31"/>
      <c r="AN88" s="31"/>
      <c r="AO88" s="31"/>
      <c r="AP88" s="31"/>
      <c r="AQ88" s="35"/>
      <c r="AR88" s="34"/>
      <c r="AS88" s="31"/>
      <c r="AT88" s="34"/>
      <c r="AU88" s="35"/>
      <c r="AV88" s="35"/>
    </row>
    <row r="89" spans="18:48" ht="49.5" customHeight="1">
      <c r="R89" s="35"/>
      <c r="S89" s="35"/>
      <c r="T89" s="35"/>
      <c r="U89" s="31"/>
      <c r="V89" s="34"/>
      <c r="W89" s="34"/>
      <c r="X89" s="35"/>
      <c r="Y89" s="38"/>
      <c r="Z89" s="34"/>
      <c r="AA89" s="35"/>
      <c r="AB89" s="35"/>
      <c r="AC89" s="34"/>
      <c r="AD89" s="34"/>
      <c r="AE89" s="34"/>
      <c r="AF89" s="34"/>
      <c r="AG89" s="34"/>
      <c r="AH89" s="35"/>
      <c r="AI89" s="35"/>
      <c r="AJ89" s="35"/>
      <c r="AK89" s="35"/>
      <c r="AL89" s="35"/>
      <c r="AM89" s="31"/>
      <c r="AN89" s="31"/>
      <c r="AO89" s="31"/>
      <c r="AP89" s="31"/>
      <c r="AQ89" s="35"/>
      <c r="AR89" s="34"/>
      <c r="AS89" s="31"/>
      <c r="AT89" s="34"/>
      <c r="AU89" s="35"/>
      <c r="AV89" s="35"/>
    </row>
    <row r="90" spans="1:48" ht="49.5" customHeight="1">
      <c r="A90" s="2">
        <f aca="true" t="shared" si="1" ref="A90:A96">A89+1</f>
        <v>1</v>
      </c>
      <c r="R90" s="35"/>
      <c r="S90" s="35"/>
      <c r="T90" s="35"/>
      <c r="U90" s="31"/>
      <c r="V90" s="34"/>
      <c r="W90" s="34"/>
      <c r="X90" s="35"/>
      <c r="Y90" s="38"/>
      <c r="Z90" s="34"/>
      <c r="AA90" s="35"/>
      <c r="AB90" s="35"/>
      <c r="AC90" s="34"/>
      <c r="AD90" s="34"/>
      <c r="AE90" s="34"/>
      <c r="AF90" s="34"/>
      <c r="AG90" s="34"/>
      <c r="AH90" s="35"/>
      <c r="AI90" s="35"/>
      <c r="AJ90" s="35"/>
      <c r="AK90" s="35"/>
      <c r="AL90" s="35"/>
      <c r="AM90" s="31"/>
      <c r="AN90" s="31"/>
      <c r="AO90" s="31"/>
      <c r="AP90" s="31"/>
      <c r="AQ90" s="35"/>
      <c r="AR90" s="34"/>
      <c r="AS90" s="31"/>
      <c r="AT90" s="34"/>
      <c r="AU90" s="35"/>
      <c r="AV90" s="35"/>
    </row>
    <row r="91" spans="1:48" ht="49.5" customHeight="1">
      <c r="A91" s="2">
        <f t="shared" si="1"/>
        <v>2</v>
      </c>
      <c r="R91" s="35"/>
      <c r="S91" s="35"/>
      <c r="T91" s="35"/>
      <c r="U91" s="31"/>
      <c r="V91" s="34"/>
      <c r="W91" s="34"/>
      <c r="X91" s="35"/>
      <c r="Y91" s="38"/>
      <c r="Z91" s="34"/>
      <c r="AA91" s="35"/>
      <c r="AB91" s="35"/>
      <c r="AC91" s="34"/>
      <c r="AD91" s="34"/>
      <c r="AE91" s="34"/>
      <c r="AF91" s="34"/>
      <c r="AG91" s="34"/>
      <c r="AH91" s="35"/>
      <c r="AI91" s="35"/>
      <c r="AJ91" s="35"/>
      <c r="AK91" s="35"/>
      <c r="AL91" s="35"/>
      <c r="AM91" s="31"/>
      <c r="AN91" s="31"/>
      <c r="AO91" s="31"/>
      <c r="AP91" s="31"/>
      <c r="AQ91" s="35"/>
      <c r="AR91" s="34"/>
      <c r="AS91" s="31"/>
      <c r="AT91" s="34"/>
      <c r="AU91" s="35"/>
      <c r="AV91" s="35"/>
    </row>
    <row r="92" spans="1:48" ht="49.5" customHeight="1">
      <c r="A92" s="2">
        <f t="shared" si="1"/>
        <v>3</v>
      </c>
      <c r="R92" s="35"/>
      <c r="S92" s="35"/>
      <c r="T92" s="35"/>
      <c r="U92" s="31"/>
      <c r="V92" s="34"/>
      <c r="W92" s="34"/>
      <c r="X92" s="35"/>
      <c r="Y92" s="38"/>
      <c r="Z92" s="34"/>
      <c r="AA92" s="35"/>
      <c r="AB92" s="35"/>
      <c r="AC92" s="34"/>
      <c r="AD92" s="34"/>
      <c r="AE92" s="34"/>
      <c r="AF92" s="34"/>
      <c r="AG92" s="34"/>
      <c r="AH92" s="35"/>
      <c r="AI92" s="35"/>
      <c r="AJ92" s="35"/>
      <c r="AK92" s="35"/>
      <c r="AL92" s="35"/>
      <c r="AM92" s="31"/>
      <c r="AN92" s="31"/>
      <c r="AO92" s="31"/>
      <c r="AP92" s="31"/>
      <c r="AQ92" s="35"/>
      <c r="AR92" s="34"/>
      <c r="AS92" s="31"/>
      <c r="AT92" s="34"/>
      <c r="AU92" s="35"/>
      <c r="AV92" s="35"/>
    </row>
    <row r="93" spans="1:48" ht="49.5" customHeight="1">
      <c r="A93" s="2">
        <f t="shared" si="1"/>
        <v>4</v>
      </c>
      <c r="R93" s="35"/>
      <c r="S93" s="35"/>
      <c r="T93" s="35"/>
      <c r="U93" s="31"/>
      <c r="V93" s="34"/>
      <c r="W93" s="34"/>
      <c r="X93" s="35"/>
      <c r="Y93" s="38"/>
      <c r="Z93" s="34"/>
      <c r="AA93" s="35"/>
      <c r="AB93" s="35"/>
      <c r="AC93" s="34"/>
      <c r="AD93" s="34"/>
      <c r="AE93" s="34"/>
      <c r="AF93" s="34"/>
      <c r="AG93" s="34"/>
      <c r="AH93" s="35"/>
      <c r="AI93" s="35"/>
      <c r="AJ93" s="35"/>
      <c r="AK93" s="35"/>
      <c r="AL93" s="35"/>
      <c r="AM93" s="31"/>
      <c r="AN93" s="31"/>
      <c r="AO93" s="31"/>
      <c r="AP93" s="31"/>
      <c r="AQ93" s="35"/>
      <c r="AR93" s="34"/>
      <c r="AS93" s="31"/>
      <c r="AT93" s="34"/>
      <c r="AU93" s="35"/>
      <c r="AV93" s="35"/>
    </row>
    <row r="94" spans="1:48" ht="49.5" customHeight="1">
      <c r="A94" s="2">
        <f t="shared" si="1"/>
        <v>5</v>
      </c>
      <c r="R94" s="35"/>
      <c r="S94" s="35"/>
      <c r="T94" s="35"/>
      <c r="U94" s="31"/>
      <c r="V94" s="34"/>
      <c r="W94" s="34"/>
      <c r="X94" s="35"/>
      <c r="Y94" s="38"/>
      <c r="Z94" s="34"/>
      <c r="AA94" s="35"/>
      <c r="AB94" s="35"/>
      <c r="AC94" s="34"/>
      <c r="AD94" s="34"/>
      <c r="AE94" s="34"/>
      <c r="AF94" s="34"/>
      <c r="AG94" s="34"/>
      <c r="AH94" s="35"/>
      <c r="AI94" s="35"/>
      <c r="AJ94" s="35"/>
      <c r="AK94" s="35"/>
      <c r="AL94" s="35"/>
      <c r="AM94" s="31"/>
      <c r="AN94" s="31"/>
      <c r="AO94" s="31"/>
      <c r="AP94" s="31"/>
      <c r="AQ94" s="35"/>
      <c r="AR94" s="34"/>
      <c r="AS94" s="31"/>
      <c r="AT94" s="34"/>
      <c r="AU94" s="35"/>
      <c r="AV94" s="35"/>
    </row>
    <row r="95" spans="1:48" ht="49.5" customHeight="1">
      <c r="A95" s="2">
        <f t="shared" si="1"/>
        <v>6</v>
      </c>
      <c r="R95" s="35"/>
      <c r="S95" s="35"/>
      <c r="T95" s="35"/>
      <c r="U95" s="31"/>
      <c r="V95" s="34"/>
      <c r="W95" s="34"/>
      <c r="X95" s="35"/>
      <c r="Y95" s="38"/>
      <c r="Z95" s="34"/>
      <c r="AA95" s="35"/>
      <c r="AB95" s="35"/>
      <c r="AC95" s="34"/>
      <c r="AD95" s="34"/>
      <c r="AE95" s="34"/>
      <c r="AF95" s="34"/>
      <c r="AG95" s="34"/>
      <c r="AH95" s="35"/>
      <c r="AI95" s="35"/>
      <c r="AJ95" s="35"/>
      <c r="AK95" s="35"/>
      <c r="AL95" s="35"/>
      <c r="AM95" s="31"/>
      <c r="AN95" s="31"/>
      <c r="AO95" s="31"/>
      <c r="AP95" s="31"/>
      <c r="AQ95" s="35"/>
      <c r="AR95" s="34"/>
      <c r="AS95" s="31"/>
      <c r="AT95" s="34"/>
      <c r="AU95" s="35"/>
      <c r="AV95" s="35"/>
    </row>
    <row r="96" spans="1:48" ht="49.5" customHeight="1">
      <c r="A96" s="2">
        <f t="shared" si="1"/>
        <v>7</v>
      </c>
      <c r="R96" s="35"/>
      <c r="S96" s="35"/>
      <c r="T96" s="35"/>
      <c r="U96" s="31"/>
      <c r="V96" s="34"/>
      <c r="W96" s="34"/>
      <c r="X96" s="35"/>
      <c r="Y96" s="38"/>
      <c r="Z96" s="34"/>
      <c r="AA96" s="35"/>
      <c r="AB96" s="35"/>
      <c r="AC96" s="34"/>
      <c r="AD96" s="34"/>
      <c r="AE96" s="34"/>
      <c r="AF96" s="34"/>
      <c r="AG96" s="34"/>
      <c r="AH96" s="35"/>
      <c r="AI96" s="35"/>
      <c r="AJ96" s="35"/>
      <c r="AK96" s="35"/>
      <c r="AL96" s="35"/>
      <c r="AM96" s="31"/>
      <c r="AN96" s="31"/>
      <c r="AO96" s="31"/>
      <c r="AP96" s="31"/>
      <c r="AQ96" s="35"/>
      <c r="AR96" s="34"/>
      <c r="AS96" s="31"/>
      <c r="AT96" s="34"/>
      <c r="AU96" s="35"/>
      <c r="AV96" s="35"/>
    </row>
    <row r="97" spans="18:48" ht="49.5" customHeight="1">
      <c r="R97" s="35"/>
      <c r="S97" s="35"/>
      <c r="T97" s="35"/>
      <c r="U97" s="31"/>
      <c r="V97" s="34"/>
      <c r="W97" s="34"/>
      <c r="X97" s="35"/>
      <c r="Y97" s="38"/>
      <c r="Z97" s="34"/>
      <c r="AA97" s="35"/>
      <c r="AB97" s="35"/>
      <c r="AC97" s="34"/>
      <c r="AD97" s="34"/>
      <c r="AE97" s="34"/>
      <c r="AF97" s="34"/>
      <c r="AG97" s="34"/>
      <c r="AH97" s="35"/>
      <c r="AI97" s="35"/>
      <c r="AJ97" s="35"/>
      <c r="AK97" s="35"/>
      <c r="AL97" s="35"/>
      <c r="AM97" s="31"/>
      <c r="AN97" s="31"/>
      <c r="AO97" s="31"/>
      <c r="AP97" s="31"/>
      <c r="AQ97" s="35"/>
      <c r="AR97" s="34"/>
      <c r="AS97" s="31"/>
      <c r="AT97" s="34"/>
      <c r="AU97" s="35"/>
      <c r="AV97" s="35"/>
    </row>
    <row r="98" spans="18:48" ht="49.5" customHeight="1">
      <c r="R98" s="35"/>
      <c r="S98" s="35"/>
      <c r="T98" s="35"/>
      <c r="U98" s="31"/>
      <c r="V98" s="34"/>
      <c r="W98" s="34"/>
      <c r="X98" s="35"/>
      <c r="Y98" s="38"/>
      <c r="Z98" s="34"/>
      <c r="AA98" s="35"/>
      <c r="AB98" s="35"/>
      <c r="AC98" s="34"/>
      <c r="AD98" s="34"/>
      <c r="AE98" s="34"/>
      <c r="AF98" s="34"/>
      <c r="AG98" s="34"/>
      <c r="AH98" s="35"/>
      <c r="AI98" s="35"/>
      <c r="AJ98" s="35"/>
      <c r="AK98" s="35"/>
      <c r="AL98" s="35"/>
      <c r="AM98" s="31"/>
      <c r="AN98" s="31"/>
      <c r="AO98" s="31"/>
      <c r="AP98" s="31"/>
      <c r="AQ98" s="35"/>
      <c r="AR98" s="34"/>
      <c r="AS98" s="31"/>
      <c r="AT98" s="34"/>
      <c r="AU98" s="35"/>
      <c r="AV98" s="35"/>
    </row>
    <row r="99" spans="18:48" ht="49.5" customHeight="1">
      <c r="R99" s="35"/>
      <c r="S99" s="35"/>
      <c r="T99" s="35"/>
      <c r="U99" s="31"/>
      <c r="V99" s="34"/>
      <c r="W99" s="34"/>
      <c r="X99" s="35"/>
      <c r="Y99" s="38"/>
      <c r="Z99" s="34"/>
      <c r="AA99" s="35"/>
      <c r="AB99" s="35"/>
      <c r="AC99" s="34"/>
      <c r="AD99" s="34"/>
      <c r="AE99" s="34"/>
      <c r="AF99" s="34"/>
      <c r="AG99" s="34"/>
      <c r="AH99" s="35"/>
      <c r="AI99" s="35"/>
      <c r="AJ99" s="35"/>
      <c r="AK99" s="35"/>
      <c r="AL99" s="35"/>
      <c r="AM99" s="31"/>
      <c r="AN99" s="31"/>
      <c r="AO99" s="31"/>
      <c r="AP99" s="31"/>
      <c r="AQ99" s="35"/>
      <c r="AR99" s="34"/>
      <c r="AS99" s="31"/>
      <c r="AT99" s="34"/>
      <c r="AU99" s="35"/>
      <c r="AV99" s="35"/>
    </row>
    <row r="100" spans="18:48" ht="49.5" customHeight="1">
      <c r="R100" s="35"/>
      <c r="S100" s="35"/>
      <c r="T100" s="35"/>
      <c r="U100" s="31"/>
      <c r="V100" s="34"/>
      <c r="W100" s="34"/>
      <c r="X100" s="35"/>
      <c r="Y100" s="38"/>
      <c r="Z100" s="34"/>
      <c r="AA100" s="35"/>
      <c r="AB100" s="35"/>
      <c r="AC100" s="34"/>
      <c r="AD100" s="34"/>
      <c r="AE100" s="34"/>
      <c r="AF100" s="34"/>
      <c r="AG100" s="34"/>
      <c r="AH100" s="35"/>
      <c r="AI100" s="35"/>
      <c r="AJ100" s="35"/>
      <c r="AK100" s="35"/>
      <c r="AL100" s="35"/>
      <c r="AM100" s="31"/>
      <c r="AN100" s="31"/>
      <c r="AO100" s="31"/>
      <c r="AP100" s="31"/>
      <c r="AQ100" s="35"/>
      <c r="AR100" s="34"/>
      <c r="AS100" s="31"/>
      <c r="AT100" s="34"/>
      <c r="AU100" s="35"/>
      <c r="AV100" s="35"/>
    </row>
    <row r="101" spans="18:48" ht="49.5" customHeight="1">
      <c r="R101" s="35"/>
      <c r="S101" s="35"/>
      <c r="T101" s="35"/>
      <c r="U101" s="31"/>
      <c r="V101" s="34"/>
      <c r="W101" s="34"/>
      <c r="X101" s="35"/>
      <c r="Y101" s="38"/>
      <c r="Z101" s="34"/>
      <c r="AA101" s="35"/>
      <c r="AB101" s="35"/>
      <c r="AC101" s="34"/>
      <c r="AD101" s="34"/>
      <c r="AE101" s="34"/>
      <c r="AF101" s="34"/>
      <c r="AG101" s="34"/>
      <c r="AH101" s="35"/>
      <c r="AI101" s="35"/>
      <c r="AJ101" s="35"/>
      <c r="AK101" s="35"/>
      <c r="AL101" s="35"/>
      <c r="AM101" s="31"/>
      <c r="AN101" s="31"/>
      <c r="AO101" s="31"/>
      <c r="AP101" s="31"/>
      <c r="AQ101" s="35"/>
      <c r="AR101" s="34"/>
      <c r="AS101" s="31"/>
      <c r="AT101" s="34"/>
      <c r="AU101" s="35"/>
      <c r="AV101" s="35"/>
    </row>
    <row r="102" spans="18:48" ht="49.5" customHeight="1">
      <c r="R102" s="35"/>
      <c r="S102" s="35"/>
      <c r="T102" s="35"/>
      <c r="U102" s="31"/>
      <c r="V102" s="34"/>
      <c r="W102" s="34"/>
      <c r="X102" s="35"/>
      <c r="Y102" s="38"/>
      <c r="Z102" s="34"/>
      <c r="AA102" s="35"/>
      <c r="AB102" s="35"/>
      <c r="AC102" s="34"/>
      <c r="AD102" s="34"/>
      <c r="AE102" s="34"/>
      <c r="AF102" s="34"/>
      <c r="AG102" s="34"/>
      <c r="AH102" s="35"/>
      <c r="AI102" s="35"/>
      <c r="AJ102" s="35"/>
      <c r="AK102" s="35"/>
      <c r="AL102" s="35"/>
      <c r="AM102" s="31"/>
      <c r="AN102" s="31"/>
      <c r="AO102" s="31"/>
      <c r="AP102" s="31"/>
      <c r="AQ102" s="35"/>
      <c r="AR102" s="34"/>
      <c r="AS102" s="31"/>
      <c r="AT102" s="34"/>
      <c r="AU102" s="35"/>
      <c r="AV102" s="35"/>
    </row>
    <row r="103" spans="18:48" ht="49.5" customHeight="1">
      <c r="R103" s="35"/>
      <c r="S103" s="35"/>
      <c r="T103" s="35"/>
      <c r="U103" s="31"/>
      <c r="V103" s="34"/>
      <c r="W103" s="34"/>
      <c r="X103" s="35"/>
      <c r="Y103" s="38"/>
      <c r="Z103" s="34"/>
      <c r="AA103" s="35"/>
      <c r="AB103" s="35"/>
      <c r="AC103" s="34"/>
      <c r="AD103" s="34"/>
      <c r="AE103" s="34"/>
      <c r="AF103" s="34"/>
      <c r="AG103" s="34"/>
      <c r="AH103" s="35"/>
      <c r="AI103" s="35"/>
      <c r="AJ103" s="35"/>
      <c r="AK103" s="35"/>
      <c r="AL103" s="35"/>
      <c r="AM103" s="31"/>
      <c r="AN103" s="31"/>
      <c r="AO103" s="31"/>
      <c r="AP103" s="31"/>
      <c r="AQ103" s="35"/>
      <c r="AR103" s="34"/>
      <c r="AS103" s="31"/>
      <c r="AT103" s="34"/>
      <c r="AU103" s="35"/>
      <c r="AV103" s="35"/>
    </row>
    <row r="104" spans="18:48" ht="49.5" customHeight="1">
      <c r="R104" s="35"/>
      <c r="S104" s="35"/>
      <c r="T104" s="35"/>
      <c r="U104" s="31"/>
      <c r="V104" s="34"/>
      <c r="W104" s="34"/>
      <c r="X104" s="35"/>
      <c r="Y104" s="38"/>
      <c r="Z104" s="34"/>
      <c r="AA104" s="35"/>
      <c r="AB104" s="35"/>
      <c r="AC104" s="34"/>
      <c r="AD104" s="34"/>
      <c r="AE104" s="34"/>
      <c r="AF104" s="34"/>
      <c r="AG104" s="34"/>
      <c r="AH104" s="35"/>
      <c r="AI104" s="35"/>
      <c r="AJ104" s="35"/>
      <c r="AK104" s="35"/>
      <c r="AL104" s="35"/>
      <c r="AM104" s="31"/>
      <c r="AN104" s="31"/>
      <c r="AO104" s="31"/>
      <c r="AP104" s="31"/>
      <c r="AQ104" s="35"/>
      <c r="AR104" s="34"/>
      <c r="AS104" s="31"/>
      <c r="AT104" s="34"/>
      <c r="AU104" s="35"/>
      <c r="AV104" s="35"/>
    </row>
    <row r="105" spans="18:48" ht="49.5" customHeight="1">
      <c r="R105" s="35"/>
      <c r="S105" s="35"/>
      <c r="T105" s="35"/>
      <c r="U105" s="31"/>
      <c r="V105" s="34"/>
      <c r="W105" s="34"/>
      <c r="X105" s="35"/>
      <c r="Y105" s="38"/>
      <c r="Z105" s="34"/>
      <c r="AA105" s="35"/>
      <c r="AB105" s="35"/>
      <c r="AC105" s="34"/>
      <c r="AD105" s="34"/>
      <c r="AE105" s="34"/>
      <c r="AF105" s="34"/>
      <c r="AG105" s="34"/>
      <c r="AH105" s="35"/>
      <c r="AI105" s="35"/>
      <c r="AJ105" s="35"/>
      <c r="AK105" s="35"/>
      <c r="AL105" s="35"/>
      <c r="AM105" s="31"/>
      <c r="AN105" s="31"/>
      <c r="AO105" s="31"/>
      <c r="AP105" s="31"/>
      <c r="AQ105" s="35"/>
      <c r="AR105" s="34"/>
      <c r="AS105" s="31"/>
      <c r="AT105" s="34"/>
      <c r="AU105" s="35"/>
      <c r="AV105" s="35"/>
    </row>
    <row r="106" spans="18:48" ht="49.5" customHeight="1">
      <c r="R106" s="35"/>
      <c r="S106" s="35"/>
      <c r="T106" s="35"/>
      <c r="U106" s="31"/>
      <c r="V106" s="34"/>
      <c r="W106" s="34"/>
      <c r="X106" s="35"/>
      <c r="Y106" s="38"/>
      <c r="Z106" s="34"/>
      <c r="AA106" s="35"/>
      <c r="AB106" s="35"/>
      <c r="AC106" s="34"/>
      <c r="AD106" s="34"/>
      <c r="AE106" s="34"/>
      <c r="AF106" s="34"/>
      <c r="AG106" s="34"/>
      <c r="AH106" s="35"/>
      <c r="AI106" s="35"/>
      <c r="AJ106" s="35"/>
      <c r="AK106" s="35"/>
      <c r="AL106" s="35"/>
      <c r="AM106" s="31"/>
      <c r="AN106" s="31"/>
      <c r="AO106" s="31"/>
      <c r="AP106" s="31"/>
      <c r="AQ106" s="35"/>
      <c r="AR106" s="34"/>
      <c r="AS106" s="31"/>
      <c r="AT106" s="34"/>
      <c r="AU106" s="35"/>
      <c r="AV106" s="35"/>
    </row>
    <row r="107" spans="18:48" ht="49.5" customHeight="1">
      <c r="R107" s="35"/>
      <c r="S107" s="35"/>
      <c r="T107" s="35"/>
      <c r="U107" s="31"/>
      <c r="V107" s="34"/>
      <c r="W107" s="34"/>
      <c r="X107" s="35"/>
      <c r="Y107" s="38"/>
      <c r="Z107" s="34"/>
      <c r="AA107" s="35"/>
      <c r="AB107" s="35"/>
      <c r="AC107" s="34"/>
      <c r="AD107" s="34"/>
      <c r="AE107" s="34"/>
      <c r="AF107" s="34"/>
      <c r="AG107" s="34"/>
      <c r="AH107" s="35"/>
      <c r="AI107" s="35"/>
      <c r="AJ107" s="35"/>
      <c r="AK107" s="35"/>
      <c r="AL107" s="35"/>
      <c r="AM107" s="31"/>
      <c r="AN107" s="31"/>
      <c r="AO107" s="31"/>
      <c r="AP107" s="31"/>
      <c r="AQ107" s="35"/>
      <c r="AR107" s="34"/>
      <c r="AS107" s="31"/>
      <c r="AT107" s="34"/>
      <c r="AU107" s="35"/>
      <c r="AV107" s="35"/>
    </row>
    <row r="108" spans="18:48" ht="49.5" customHeight="1">
      <c r="R108" s="35"/>
      <c r="S108" s="35"/>
      <c r="T108" s="35"/>
      <c r="U108" s="31"/>
      <c r="V108" s="34"/>
      <c r="W108" s="34"/>
      <c r="X108" s="35"/>
      <c r="Y108" s="38"/>
      <c r="Z108" s="34"/>
      <c r="AA108" s="35"/>
      <c r="AB108" s="35"/>
      <c r="AC108" s="34"/>
      <c r="AD108" s="34"/>
      <c r="AE108" s="34"/>
      <c r="AF108" s="34"/>
      <c r="AG108" s="34"/>
      <c r="AH108" s="35"/>
      <c r="AI108" s="35"/>
      <c r="AJ108" s="35"/>
      <c r="AK108" s="35"/>
      <c r="AL108" s="35"/>
      <c r="AM108" s="31"/>
      <c r="AN108" s="31"/>
      <c r="AO108" s="31"/>
      <c r="AP108" s="31"/>
      <c r="AQ108" s="35"/>
      <c r="AR108" s="34"/>
      <c r="AS108" s="31"/>
      <c r="AT108" s="34"/>
      <c r="AU108" s="35"/>
      <c r="AV108" s="35"/>
    </row>
    <row r="109" spans="18:48" ht="49.5" customHeight="1">
      <c r="R109" s="35"/>
      <c r="S109" s="35"/>
      <c r="T109" s="35"/>
      <c r="U109" s="31"/>
      <c r="V109" s="34"/>
      <c r="W109" s="34"/>
      <c r="X109" s="35"/>
      <c r="Y109" s="38"/>
      <c r="Z109" s="34"/>
      <c r="AA109" s="35"/>
      <c r="AB109" s="35"/>
      <c r="AC109" s="34"/>
      <c r="AD109" s="34"/>
      <c r="AE109" s="34"/>
      <c r="AF109" s="34"/>
      <c r="AG109" s="34"/>
      <c r="AH109" s="35"/>
      <c r="AI109" s="35"/>
      <c r="AJ109" s="35"/>
      <c r="AK109" s="35"/>
      <c r="AL109" s="35"/>
      <c r="AM109" s="31"/>
      <c r="AN109" s="31"/>
      <c r="AO109" s="31"/>
      <c r="AP109" s="31"/>
      <c r="AQ109" s="35"/>
      <c r="AR109" s="34"/>
      <c r="AS109" s="31"/>
      <c r="AT109" s="34"/>
      <c r="AU109" s="35"/>
      <c r="AV109" s="35"/>
    </row>
    <row r="110" spans="18:48" ht="49.5" customHeight="1">
      <c r="R110" s="35"/>
      <c r="S110" s="35"/>
      <c r="T110" s="35"/>
      <c r="U110" s="31"/>
      <c r="V110" s="34"/>
      <c r="W110" s="34"/>
      <c r="X110" s="35"/>
      <c r="Y110" s="38"/>
      <c r="Z110" s="34"/>
      <c r="AA110" s="35"/>
      <c r="AB110" s="35"/>
      <c r="AC110" s="34"/>
      <c r="AD110" s="34"/>
      <c r="AE110" s="34"/>
      <c r="AF110" s="34"/>
      <c r="AG110" s="34"/>
      <c r="AH110" s="35"/>
      <c r="AI110" s="35"/>
      <c r="AJ110" s="35"/>
      <c r="AK110" s="35"/>
      <c r="AL110" s="35"/>
      <c r="AM110" s="31"/>
      <c r="AN110" s="31"/>
      <c r="AO110" s="31"/>
      <c r="AP110" s="31"/>
      <c r="AQ110" s="35"/>
      <c r="AR110" s="34"/>
      <c r="AS110" s="31"/>
      <c r="AT110" s="34"/>
      <c r="AU110" s="35"/>
      <c r="AV110" s="35"/>
    </row>
    <row r="111" spans="18:48" ht="49.5" customHeight="1">
      <c r="R111" s="35"/>
      <c r="S111" s="35"/>
      <c r="T111" s="35"/>
      <c r="U111" s="31"/>
      <c r="V111" s="34"/>
      <c r="W111" s="34"/>
      <c r="X111" s="35"/>
      <c r="Y111" s="38"/>
      <c r="Z111" s="34"/>
      <c r="AA111" s="35"/>
      <c r="AB111" s="35"/>
      <c r="AC111" s="34"/>
      <c r="AD111" s="34"/>
      <c r="AE111" s="34"/>
      <c r="AF111" s="34"/>
      <c r="AG111" s="34"/>
      <c r="AH111" s="35"/>
      <c r="AI111" s="35"/>
      <c r="AJ111" s="35"/>
      <c r="AK111" s="35"/>
      <c r="AL111" s="35"/>
      <c r="AM111" s="31"/>
      <c r="AN111" s="31"/>
      <c r="AO111" s="31"/>
      <c r="AP111" s="31"/>
      <c r="AQ111" s="35"/>
      <c r="AR111" s="34"/>
      <c r="AS111" s="31"/>
      <c r="AT111" s="34"/>
      <c r="AU111" s="35"/>
      <c r="AV111" s="35"/>
    </row>
    <row r="112" spans="18:48" ht="49.5" customHeight="1">
      <c r="R112" s="35"/>
      <c r="S112" s="35"/>
      <c r="T112" s="35"/>
      <c r="U112" s="31"/>
      <c r="V112" s="34"/>
      <c r="W112" s="34"/>
      <c r="X112" s="35"/>
      <c r="Y112" s="38"/>
      <c r="Z112" s="34"/>
      <c r="AA112" s="35"/>
      <c r="AB112" s="35"/>
      <c r="AC112" s="34"/>
      <c r="AD112" s="34"/>
      <c r="AE112" s="34"/>
      <c r="AF112" s="34"/>
      <c r="AG112" s="34"/>
      <c r="AH112" s="35"/>
      <c r="AI112" s="35"/>
      <c r="AJ112" s="35"/>
      <c r="AK112" s="35"/>
      <c r="AL112" s="35"/>
      <c r="AM112" s="31"/>
      <c r="AN112" s="31"/>
      <c r="AO112" s="31"/>
      <c r="AP112" s="31"/>
      <c r="AQ112" s="35"/>
      <c r="AR112" s="34"/>
      <c r="AS112" s="31"/>
      <c r="AT112" s="34"/>
      <c r="AU112" s="35"/>
      <c r="AV112" s="35"/>
    </row>
    <row r="113" spans="18:48" ht="49.5" customHeight="1">
      <c r="R113" s="35"/>
      <c r="S113" s="35"/>
      <c r="T113" s="35"/>
      <c r="U113" s="31"/>
      <c r="V113" s="34"/>
      <c r="W113" s="34"/>
      <c r="X113" s="35"/>
      <c r="Y113" s="38"/>
      <c r="Z113" s="34"/>
      <c r="AA113" s="35"/>
      <c r="AB113" s="35"/>
      <c r="AC113" s="34"/>
      <c r="AD113" s="34"/>
      <c r="AE113" s="34"/>
      <c r="AF113" s="34"/>
      <c r="AG113" s="34"/>
      <c r="AH113" s="35"/>
      <c r="AI113" s="35"/>
      <c r="AJ113" s="35"/>
      <c r="AK113" s="35"/>
      <c r="AL113" s="35"/>
      <c r="AM113" s="31"/>
      <c r="AN113" s="31"/>
      <c r="AO113" s="31"/>
      <c r="AP113" s="31"/>
      <c r="AQ113" s="35"/>
      <c r="AR113" s="34"/>
      <c r="AS113" s="31"/>
      <c r="AT113" s="34"/>
      <c r="AU113" s="35"/>
      <c r="AV113" s="35"/>
    </row>
    <row r="114" spans="18:48" ht="49.5" customHeight="1">
      <c r="R114" s="35"/>
      <c r="S114" s="35"/>
      <c r="T114" s="35"/>
      <c r="U114" s="31"/>
      <c r="V114" s="34"/>
      <c r="W114" s="34"/>
      <c r="X114" s="35"/>
      <c r="Y114" s="38"/>
      <c r="Z114" s="34"/>
      <c r="AA114" s="35"/>
      <c r="AB114" s="35"/>
      <c r="AC114" s="34"/>
      <c r="AD114" s="34"/>
      <c r="AE114" s="34"/>
      <c r="AF114" s="34"/>
      <c r="AG114" s="34"/>
      <c r="AH114" s="35"/>
      <c r="AI114" s="35"/>
      <c r="AJ114" s="35"/>
      <c r="AK114" s="35"/>
      <c r="AL114" s="35"/>
      <c r="AM114" s="31"/>
      <c r="AN114" s="31"/>
      <c r="AO114" s="31"/>
      <c r="AP114" s="31"/>
      <c r="AQ114" s="35"/>
      <c r="AR114" s="34"/>
      <c r="AS114" s="31"/>
      <c r="AT114" s="34"/>
      <c r="AU114" s="35"/>
      <c r="AV114" s="35"/>
    </row>
    <row r="115" spans="18:48" ht="49.5" customHeight="1">
      <c r="R115" s="35"/>
      <c r="S115" s="35"/>
      <c r="T115" s="35"/>
      <c r="U115" s="31"/>
      <c r="V115" s="34"/>
      <c r="W115" s="34"/>
      <c r="X115" s="35"/>
      <c r="Y115" s="38"/>
      <c r="Z115" s="34"/>
      <c r="AA115" s="35"/>
      <c r="AB115" s="35"/>
      <c r="AC115" s="34"/>
      <c r="AD115" s="34"/>
      <c r="AE115" s="34"/>
      <c r="AF115" s="34"/>
      <c r="AG115" s="34"/>
      <c r="AH115" s="35"/>
      <c r="AI115" s="35"/>
      <c r="AJ115" s="35"/>
      <c r="AK115" s="35"/>
      <c r="AL115" s="35"/>
      <c r="AM115" s="31"/>
      <c r="AN115" s="31"/>
      <c r="AO115" s="31"/>
      <c r="AP115" s="31"/>
      <c r="AQ115" s="35"/>
      <c r="AR115" s="34"/>
      <c r="AS115" s="31"/>
      <c r="AT115" s="34"/>
      <c r="AU115" s="35"/>
      <c r="AV115" s="35"/>
    </row>
    <row r="116" spans="18:48" ht="49.5" customHeight="1">
      <c r="R116" s="35"/>
      <c r="S116" s="35"/>
      <c r="T116" s="35"/>
      <c r="U116" s="31"/>
      <c r="V116" s="34"/>
      <c r="W116" s="34"/>
      <c r="X116" s="35"/>
      <c r="Y116" s="38"/>
      <c r="Z116" s="34"/>
      <c r="AA116" s="35"/>
      <c r="AB116" s="35"/>
      <c r="AC116" s="34"/>
      <c r="AD116" s="34"/>
      <c r="AE116" s="34"/>
      <c r="AF116" s="34"/>
      <c r="AG116" s="34"/>
      <c r="AH116" s="35"/>
      <c r="AI116" s="35"/>
      <c r="AJ116" s="35"/>
      <c r="AK116" s="35"/>
      <c r="AL116" s="35"/>
      <c r="AM116" s="31"/>
      <c r="AN116" s="31"/>
      <c r="AO116" s="31"/>
      <c r="AP116" s="31"/>
      <c r="AQ116" s="35"/>
      <c r="AR116" s="34"/>
      <c r="AS116" s="31"/>
      <c r="AT116" s="34"/>
      <c r="AU116" s="35"/>
      <c r="AV116" s="35"/>
    </row>
    <row r="117" spans="18:48" ht="49.5" customHeight="1">
      <c r="R117" s="35"/>
      <c r="S117" s="35"/>
      <c r="T117" s="35"/>
      <c r="U117" s="31"/>
      <c r="V117" s="34"/>
      <c r="W117" s="34"/>
      <c r="X117" s="35"/>
      <c r="Y117" s="38"/>
      <c r="Z117" s="34"/>
      <c r="AA117" s="35"/>
      <c r="AB117" s="35"/>
      <c r="AC117" s="34"/>
      <c r="AD117" s="34"/>
      <c r="AE117" s="34"/>
      <c r="AF117" s="34"/>
      <c r="AG117" s="34"/>
      <c r="AH117" s="35"/>
      <c r="AI117" s="35"/>
      <c r="AJ117" s="35"/>
      <c r="AK117" s="35"/>
      <c r="AL117" s="35"/>
      <c r="AM117" s="31"/>
      <c r="AN117" s="31"/>
      <c r="AO117" s="31"/>
      <c r="AP117" s="31"/>
      <c r="AQ117" s="35"/>
      <c r="AR117" s="34"/>
      <c r="AS117" s="31"/>
      <c r="AT117" s="34"/>
      <c r="AU117" s="35"/>
      <c r="AV117" s="35"/>
    </row>
    <row r="118" spans="18:48" ht="49.5" customHeight="1">
      <c r="R118" s="35"/>
      <c r="S118" s="35"/>
      <c r="T118" s="35"/>
      <c r="U118" s="31"/>
      <c r="V118" s="34"/>
      <c r="W118" s="34"/>
      <c r="X118" s="35"/>
      <c r="Y118" s="38"/>
      <c r="Z118" s="34"/>
      <c r="AA118" s="35"/>
      <c r="AB118" s="35"/>
      <c r="AC118" s="34"/>
      <c r="AD118" s="34"/>
      <c r="AE118" s="34"/>
      <c r="AF118" s="34"/>
      <c r="AG118" s="34"/>
      <c r="AH118" s="35"/>
      <c r="AI118" s="35"/>
      <c r="AJ118" s="35"/>
      <c r="AK118" s="35"/>
      <c r="AL118" s="35"/>
      <c r="AM118" s="31"/>
      <c r="AN118" s="31"/>
      <c r="AO118" s="31"/>
      <c r="AP118" s="31"/>
      <c r="AQ118" s="35"/>
      <c r="AR118" s="34"/>
      <c r="AS118" s="31"/>
      <c r="AT118" s="34"/>
      <c r="AU118" s="35"/>
      <c r="AV118" s="35"/>
    </row>
    <row r="119" spans="18:48" ht="49.5" customHeight="1">
      <c r="R119" s="35"/>
      <c r="S119" s="35"/>
      <c r="T119" s="35"/>
      <c r="U119" s="31"/>
      <c r="V119" s="34"/>
      <c r="W119" s="34"/>
      <c r="X119" s="35"/>
      <c r="Y119" s="38"/>
      <c r="Z119" s="34"/>
      <c r="AA119" s="35"/>
      <c r="AB119" s="35"/>
      <c r="AC119" s="34"/>
      <c r="AD119" s="34"/>
      <c r="AE119" s="34"/>
      <c r="AF119" s="34"/>
      <c r="AG119" s="34"/>
      <c r="AH119" s="35"/>
      <c r="AI119" s="35"/>
      <c r="AJ119" s="35"/>
      <c r="AK119" s="35"/>
      <c r="AL119" s="35"/>
      <c r="AM119" s="31"/>
      <c r="AN119" s="31"/>
      <c r="AO119" s="31"/>
      <c r="AP119" s="31"/>
      <c r="AQ119" s="35"/>
      <c r="AR119" s="34"/>
      <c r="AS119" s="31"/>
      <c r="AT119" s="34"/>
      <c r="AU119" s="35"/>
      <c r="AV119" s="35"/>
    </row>
    <row r="120" spans="18:48" ht="49.5" customHeight="1">
      <c r="R120" s="35"/>
      <c r="S120" s="35"/>
      <c r="T120" s="35"/>
      <c r="U120" s="31"/>
      <c r="V120" s="34"/>
      <c r="W120" s="34"/>
      <c r="X120" s="35"/>
      <c r="Y120" s="38"/>
      <c r="Z120" s="34"/>
      <c r="AA120" s="35"/>
      <c r="AB120" s="35"/>
      <c r="AC120" s="34"/>
      <c r="AD120" s="34"/>
      <c r="AE120" s="34"/>
      <c r="AF120" s="34"/>
      <c r="AG120" s="34"/>
      <c r="AH120" s="35"/>
      <c r="AI120" s="35"/>
      <c r="AJ120" s="35"/>
      <c r="AK120" s="35"/>
      <c r="AL120" s="35"/>
      <c r="AM120" s="31"/>
      <c r="AN120" s="31"/>
      <c r="AO120" s="31"/>
      <c r="AP120" s="31"/>
      <c r="AQ120" s="35"/>
      <c r="AR120" s="34"/>
      <c r="AS120" s="31"/>
      <c r="AT120" s="34"/>
      <c r="AU120" s="35"/>
      <c r="AV120" s="35"/>
    </row>
    <row r="121" spans="18:48" ht="49.5" customHeight="1">
      <c r="R121" s="35"/>
      <c r="S121" s="35"/>
      <c r="T121" s="35"/>
      <c r="U121" s="31"/>
      <c r="V121" s="34"/>
      <c r="W121" s="34"/>
      <c r="X121" s="35"/>
      <c r="Y121" s="38"/>
      <c r="Z121" s="34"/>
      <c r="AA121" s="35"/>
      <c r="AB121" s="35"/>
      <c r="AC121" s="34"/>
      <c r="AD121" s="34"/>
      <c r="AE121" s="34"/>
      <c r="AF121" s="34"/>
      <c r="AG121" s="34"/>
      <c r="AH121" s="35"/>
      <c r="AI121" s="35"/>
      <c r="AJ121" s="35"/>
      <c r="AK121" s="35"/>
      <c r="AL121" s="35"/>
      <c r="AM121" s="31"/>
      <c r="AN121" s="31"/>
      <c r="AO121" s="31"/>
      <c r="AP121" s="31"/>
      <c r="AQ121" s="35"/>
      <c r="AR121" s="34"/>
      <c r="AS121" s="31"/>
      <c r="AT121" s="34"/>
      <c r="AU121" s="35"/>
      <c r="AV121" s="35"/>
    </row>
    <row r="122" spans="18:48" ht="49.5" customHeight="1">
      <c r="R122" s="35"/>
      <c r="S122" s="35"/>
      <c r="T122" s="35"/>
      <c r="U122" s="31"/>
      <c r="V122" s="34"/>
      <c r="W122" s="34"/>
      <c r="X122" s="35"/>
      <c r="Y122" s="38"/>
      <c r="Z122" s="34"/>
      <c r="AA122" s="35"/>
      <c r="AB122" s="35"/>
      <c r="AC122" s="34"/>
      <c r="AD122" s="34"/>
      <c r="AE122" s="34"/>
      <c r="AF122" s="34"/>
      <c r="AG122" s="34"/>
      <c r="AH122" s="35"/>
      <c r="AI122" s="35"/>
      <c r="AJ122" s="35"/>
      <c r="AK122" s="35"/>
      <c r="AL122" s="35"/>
      <c r="AM122" s="31"/>
      <c r="AN122" s="31"/>
      <c r="AO122" s="31"/>
      <c r="AP122" s="31"/>
      <c r="AQ122" s="35"/>
      <c r="AR122" s="34"/>
      <c r="AS122" s="31"/>
      <c r="AT122" s="34"/>
      <c r="AU122" s="35"/>
      <c r="AV122" s="35"/>
    </row>
    <row r="123" spans="18:48" ht="39.75" customHeight="1">
      <c r="R123" s="35"/>
      <c r="S123" s="35"/>
      <c r="T123" s="35"/>
      <c r="U123" s="31"/>
      <c r="V123" s="34"/>
      <c r="W123" s="34"/>
      <c r="X123" s="35"/>
      <c r="Y123" s="38"/>
      <c r="Z123" s="34"/>
      <c r="AA123" s="35"/>
      <c r="AB123" s="35"/>
      <c r="AC123" s="34"/>
      <c r="AD123" s="34"/>
      <c r="AE123" s="34"/>
      <c r="AF123" s="34"/>
      <c r="AG123" s="34"/>
      <c r="AH123" s="35"/>
      <c r="AI123" s="35"/>
      <c r="AJ123" s="35"/>
      <c r="AK123" s="35"/>
      <c r="AL123" s="35"/>
      <c r="AM123" s="31"/>
      <c r="AN123" s="31"/>
      <c r="AO123" s="31"/>
      <c r="AP123" s="31"/>
      <c r="AQ123" s="35"/>
      <c r="AR123" s="34"/>
      <c r="AS123" s="31"/>
      <c r="AT123" s="34"/>
      <c r="AU123" s="35"/>
      <c r="AV123" s="35"/>
    </row>
    <row r="124" spans="18:48" ht="39.75" customHeight="1">
      <c r="R124" s="35"/>
      <c r="S124" s="35"/>
      <c r="T124" s="35"/>
      <c r="U124" s="31"/>
      <c r="V124" s="34"/>
      <c r="W124" s="34"/>
      <c r="X124" s="35"/>
      <c r="Y124" s="38"/>
      <c r="Z124" s="34"/>
      <c r="AA124" s="35"/>
      <c r="AB124" s="35"/>
      <c r="AC124" s="34"/>
      <c r="AD124" s="34"/>
      <c r="AE124" s="34"/>
      <c r="AF124" s="34"/>
      <c r="AG124" s="34"/>
      <c r="AH124" s="35"/>
      <c r="AI124" s="35"/>
      <c r="AJ124" s="35"/>
      <c r="AK124" s="35"/>
      <c r="AL124" s="35"/>
      <c r="AM124" s="31"/>
      <c r="AN124" s="31"/>
      <c r="AO124" s="31"/>
      <c r="AP124" s="31"/>
      <c r="AQ124" s="35"/>
      <c r="AR124" s="34"/>
      <c r="AS124" s="31"/>
      <c r="AT124" s="34"/>
      <c r="AU124" s="35"/>
      <c r="AV124" s="35"/>
    </row>
    <row r="125" spans="18:48" ht="39.75" customHeight="1">
      <c r="R125" s="35"/>
      <c r="S125" s="35"/>
      <c r="T125" s="35"/>
      <c r="U125" s="31"/>
      <c r="V125" s="34"/>
      <c r="W125" s="34"/>
      <c r="X125" s="35"/>
      <c r="Y125" s="38"/>
      <c r="Z125" s="34"/>
      <c r="AA125" s="35"/>
      <c r="AB125" s="35"/>
      <c r="AC125" s="34"/>
      <c r="AD125" s="34"/>
      <c r="AE125" s="34"/>
      <c r="AF125" s="34"/>
      <c r="AG125" s="34"/>
      <c r="AH125" s="35"/>
      <c r="AI125" s="35"/>
      <c r="AJ125" s="35"/>
      <c r="AK125" s="35"/>
      <c r="AL125" s="35"/>
      <c r="AM125" s="31"/>
      <c r="AN125" s="31"/>
      <c r="AO125" s="31"/>
      <c r="AP125" s="31"/>
      <c r="AQ125" s="35"/>
      <c r="AR125" s="34"/>
      <c r="AS125" s="31"/>
      <c r="AT125" s="34"/>
      <c r="AU125" s="35"/>
      <c r="AV125" s="35"/>
    </row>
    <row r="126" spans="18:48" ht="39.75" customHeight="1">
      <c r="R126" s="35"/>
      <c r="S126" s="35"/>
      <c r="T126" s="35"/>
      <c r="U126" s="31"/>
      <c r="V126" s="34"/>
      <c r="W126" s="34"/>
      <c r="X126" s="35"/>
      <c r="Y126" s="38"/>
      <c r="Z126" s="34"/>
      <c r="AA126" s="35"/>
      <c r="AB126" s="35"/>
      <c r="AC126" s="34"/>
      <c r="AD126" s="34"/>
      <c r="AE126" s="34"/>
      <c r="AF126" s="34"/>
      <c r="AG126" s="34"/>
      <c r="AH126" s="35"/>
      <c r="AI126" s="35"/>
      <c r="AJ126" s="35"/>
      <c r="AK126" s="35"/>
      <c r="AL126" s="35"/>
      <c r="AM126" s="31"/>
      <c r="AN126" s="31"/>
      <c r="AO126" s="31"/>
      <c r="AP126" s="31"/>
      <c r="AQ126" s="35"/>
      <c r="AR126" s="34"/>
      <c r="AS126" s="31"/>
      <c r="AT126" s="34"/>
      <c r="AU126" s="35"/>
      <c r="AV126" s="35"/>
    </row>
    <row r="127" ht="39.75" customHeight="1"/>
    <row r="128" ht="39.75" customHeight="1"/>
    <row r="129" ht="39.75" customHeight="1"/>
    <row r="130" ht="39.75" customHeight="1"/>
    <row r="131" ht="39.75" customHeight="1"/>
    <row r="132" ht="39.75" customHeight="1"/>
    <row r="133" ht="39.75" customHeight="1"/>
    <row r="134" ht="39.75" customHeight="1"/>
    <row r="135" ht="39.75" customHeight="1"/>
    <row r="136" ht="39.75" customHeight="1"/>
    <row r="137" ht="39.75" customHeight="1"/>
    <row r="138" ht="39.75" customHeight="1"/>
    <row r="139" ht="39.75" customHeight="1"/>
    <row r="140" ht="39.75" customHeight="1"/>
    <row r="141" ht="39.75" customHeight="1"/>
    <row r="142" ht="39.75" customHeight="1"/>
    <row r="143" ht="39.75" customHeight="1"/>
    <row r="144" ht="39.75" customHeight="1"/>
    <row r="145" ht="39.75" customHeight="1"/>
    <row r="146" ht="39.75" customHeight="1"/>
    <row r="147" ht="39.75" customHeight="1"/>
    <row r="148" ht="39.75" customHeight="1"/>
    <row r="149" ht="39.75" customHeight="1"/>
    <row r="150" ht="39.75" customHeight="1"/>
    <row r="151" ht="39.75" customHeight="1"/>
    <row r="152" ht="39.75" customHeight="1"/>
    <row r="153" ht="39.75" customHeight="1"/>
    <row r="154" ht="39.75" customHeight="1"/>
    <row r="155" ht="39.75" customHeight="1"/>
    <row r="156" ht="39.75" customHeight="1"/>
    <row r="157" ht="39.75" customHeight="1"/>
    <row r="158" ht="39.75" customHeight="1"/>
    <row r="159" ht="39.75" customHeight="1"/>
    <row r="160" ht="39.75" customHeight="1"/>
    <row r="161" ht="39.75" customHeight="1"/>
    <row r="162" ht="39.75" customHeight="1"/>
    <row r="163" ht="39.75" customHeight="1"/>
    <row r="164" ht="39.75" customHeight="1"/>
    <row r="165" ht="39.75" customHeight="1"/>
    <row r="166" ht="39.75" customHeight="1"/>
    <row r="167" ht="39.75" customHeight="1"/>
    <row r="168" ht="39.75" customHeight="1"/>
    <row r="169" ht="39.75" customHeight="1"/>
    <row r="170" ht="39.75" customHeight="1"/>
    <row r="171" ht="39.75" customHeight="1"/>
    <row r="172" ht="39.75" customHeight="1"/>
    <row r="173" ht="39.75" customHeight="1"/>
    <row r="174" ht="39.75" customHeight="1"/>
    <row r="175" ht="39.75" customHeight="1"/>
    <row r="176" ht="39.75" customHeight="1"/>
    <row r="177" ht="39.75" customHeight="1"/>
    <row r="178" ht="39.75" customHeight="1"/>
    <row r="179" ht="39.75" customHeight="1"/>
    <row r="180" ht="39.75" customHeight="1"/>
    <row r="181" ht="39.75" customHeight="1"/>
    <row r="182" ht="39.75" customHeight="1"/>
    <row r="183" ht="39.75" customHeight="1"/>
    <row r="184" ht="39.75" customHeight="1"/>
    <row r="185" ht="39.75" customHeight="1"/>
    <row r="186" ht="39.75" customHeight="1"/>
    <row r="187" ht="39.75" customHeight="1"/>
    <row r="188" ht="39.75" customHeight="1"/>
    <row r="189" ht="39.75" customHeight="1"/>
    <row r="190" ht="39.75" customHeight="1"/>
    <row r="191" ht="39.75" customHeight="1"/>
    <row r="192" ht="39.75" customHeight="1"/>
    <row r="193" ht="39.75" customHeight="1"/>
    <row r="194" ht="39.75" customHeight="1"/>
    <row r="195" ht="39.75" customHeight="1"/>
    <row r="196" ht="39.75" customHeight="1"/>
    <row r="197" ht="39.75" customHeight="1"/>
    <row r="198" ht="39.75" customHeight="1"/>
    <row r="199" ht="39.75" customHeight="1"/>
    <row r="200" ht="39.75" customHeight="1"/>
    <row r="201" ht="39.75" customHeight="1"/>
  </sheetData>
  <mergeCells count="18">
    <mergeCell ref="A1:C1"/>
    <mergeCell ref="AP6:AQ6"/>
    <mergeCell ref="B5:O5"/>
    <mergeCell ref="AC6:AG6"/>
    <mergeCell ref="AQ5:AV5"/>
    <mergeCell ref="AM5:AP5"/>
    <mergeCell ref="A3:L3"/>
    <mergeCell ref="M3:AV4"/>
    <mergeCell ref="B4:D4"/>
    <mergeCell ref="E4:G4"/>
    <mergeCell ref="H4:L4"/>
    <mergeCell ref="A5:A7"/>
    <mergeCell ref="B6:C6"/>
    <mergeCell ref="AH6:AL6"/>
    <mergeCell ref="AC5:AL5"/>
    <mergeCell ref="P5:U5"/>
    <mergeCell ref="V5:AB5"/>
    <mergeCell ref="K6:O6"/>
  </mergeCells>
  <hyperlinks>
    <hyperlink ref="AS16" r:id="rId1" display="Borchardt, Glenn, ed., 1988, Soil development and displacement along the Hayward fault (Volume I): Fremont, California, California Division of Mines and Geology Open-File Report DMG OFR 88-12, 124 p. http://nisee.berkeley.edu/cgi-bin/texhtml?form=eea.all&amp;"/>
    <hyperlink ref="AS17" r:id="rId2" display="Borchardt, Glenn, ed., 1988, Soil development and displacement along the Hayward fault (Volume I): Fremont, California, California Division of Mines and Geology Open-File Report DMG OFR 88-12, 124 p. http://nisee.berkeley.edu/cgi-bin/texhtml?form=eea.all&amp;"/>
    <hyperlink ref="AT18" r:id="rId3" display="Soil Tectonics"/>
    <hyperlink ref="AT19" r:id="rId4" display="Soil Tectonics"/>
    <hyperlink ref="AT51" r:id="rId5" display="Wm. Lettis.&amp; Associates, Walnut Creek, CA"/>
    <hyperlink ref="AT52:AT71" r:id="rId6" display="Wm. Lettis.&amp; Associates, Walnut Creek, CA"/>
    <hyperlink ref="AS15" r:id="rId7" display="Borchardt, Glenn, ed., 1988, Soil development and displacement along the Hayward fault (Volume I): Fremont, California, California Division of Mines and Geology Open-File Report DMG OFR 88-12, 124 p. http://nisee.berkeley.edu/cgi-bin/texhtml?form=eea.all&amp;"/>
    <hyperlink ref="AS13" r:id="rId8" display="Borchardt, Glenn, Lienkaemper, J. J., and Budding, K. E., 1992, Holocene slip rate of the Hayward fault at Fremont, in Borchardt, Glenn, Hirschfeld, S. E., Lienkaemper, J. J., McClellan, Patrick, Williams, P. L., and Wong, I. G., eds., Proceedings of the "/>
    <hyperlink ref="AS14" r:id="rId9" display="Borchardt, Glenn, Lienkaemper, J. J., and Budding, K. E., 1992, Holocene slip rate of the Hayward fault at Fremont, in Borchardt, Glenn, Hirschfeld, S. E., Lienkaemper, J. J., McClellan, Patrick, Williams, P. L., and Wong, I. G., eds., Proceedings of the "/>
    <hyperlink ref="AT22" r:id="rId10" display="Soil Tectonics"/>
    <hyperlink ref="AT23" r:id="rId11" display="Soil Tectonics"/>
    <hyperlink ref="AT24" r:id="rId12" display="Soil Tectonics"/>
    <hyperlink ref="AT25" r:id="rId13" display="Soil Tectonics"/>
    <hyperlink ref="AT26" r:id="rId14" display="Soil Tectonics"/>
    <hyperlink ref="AR13" r:id="rId15" display="University of Arizona"/>
    <hyperlink ref="AR14" r:id="rId16" display="University of Arizona"/>
    <hyperlink ref="AR20" r:id="rId17" display="Geochron Laboratories"/>
    <hyperlink ref="AR21" r:id="rId18" display="U.C. Berkeley"/>
    <hyperlink ref="AR51" r:id="rId19" display="Berkeley Geochronology Center"/>
    <hyperlink ref="AT14" r:id="rId20" display="USGS"/>
    <hyperlink ref="AT13" r:id="rId21" display="CGS"/>
    <hyperlink ref="AT8" r:id="rId22" display="Lawrence Berkeley Laboratory"/>
    <hyperlink ref="AT9:AT11" r:id="rId23" display="Lawrence Berkeley Laboratory"/>
    <hyperlink ref="AT12" r:id="rId24" display="Lawrence Berkeley Laboratory"/>
    <hyperlink ref="AT30" r:id="rId25" display="USGS"/>
    <hyperlink ref="AT31" r:id="rId26" display="USGS"/>
    <hyperlink ref="AT46" r:id="rId27" display="San Francisco State University"/>
    <hyperlink ref="AT47" r:id="rId28" display="USGS"/>
    <hyperlink ref="AT48" r:id="rId29" display="USGS"/>
    <hyperlink ref="AR43" r:id="rId30" display="Beta Analytic"/>
    <hyperlink ref="AR18" r:id="rId31" display="Beta Analytic"/>
    <hyperlink ref="AR19" r:id="rId32" display="Beta Analytic"/>
    <hyperlink ref="AR44" r:id="rId33" display="Beta Analytic"/>
    <hyperlink ref="AR36" r:id="rId34" display="California Academy of Science"/>
    <hyperlink ref="AR30" r:id="rId35" display="CAMS"/>
    <hyperlink ref="AR31" r:id="rId36" display="CAMS"/>
    <hyperlink ref="AR8" r:id="rId37" display="CAMS"/>
    <hyperlink ref="AO14" r:id="rId38" display="Calibrated by Glenn Borchardt on 6/1/03 by using the University of Washington, Quaternary Isotope Lab Radiocarbon Calibration Program Rev. 4.3 based on Stuiver, M. and Reimer, P.J., 1993, Radiocarbon, 35, p. 215-230."/>
    <hyperlink ref="AO13" r:id="rId39" display="Calibrated by Glenn Borchardt on 6/1/03 by using the University of Washington, Quaternary Isotope Lab Radiocarbon Calibration Program Rev. 4.3 based on Stuiver, M. and Reimer, P.J., 1993, Radiocarbon, 35, p. 215-230."/>
    <hyperlink ref="AO15" r:id="rId40" display="Calibrated by Glenn Borchardt on 6/1/03 by using the University of Washington, Quaternary Isotope Lab Radiocarbon Calibration Program Rev. 4.3 based on Stuiver, M. and Reimer, P.J., 1993, Radiocarbon, 35, p. 215-230."/>
    <hyperlink ref="AO16" r:id="rId41" display="Calibrated by Glenn Borchardt on 6/1/03 by using the University of Washington, Quaternary Isotope Lab Radiocarbon Calibration Program Rev. 4.3 based on Stuiver, M. and Reimer, P.J., 1993, Radiocarbon, 35, p. 215-230."/>
    <hyperlink ref="AO17" r:id="rId42" display="Calibrated by Glenn Borchardt on 6/1/03 by using the University of Washington, Quaternary Isotope Lab Radiocarbon Calibration Program Rev. 4.3 based on Stuiver, M. and Reimer, P.J., 1993, Radiocarbon, 35, p. 215-230."/>
    <hyperlink ref="AO18" r:id="rId43" display="Calibrated by Glenn Borchardt on 6/1/03 by using the University of Washington, Quaternary Isotope Lab Radiocarbon Calibration Program Rev. 4.3 based on Stuiver, M. and Reimer, P.J., 1993, Radiocarbon, 35, p. 215-230."/>
    <hyperlink ref="AO19" r:id="rId44" display="Calibrated by Glenn Borchardt on 6/1/03 by using the University of Washington, Quaternary Isotope Lab Radiocarbon Calibration Program Rev. 4.3 based on Stuiver, M. and Reimer, P.J., 1993, Radiocarbon, 35, p. 215-230."/>
    <hyperlink ref="AO20" r:id="rId45" display="Calibrated by Glenn Borchardt on 6/1/03 by using the University of Washington, Quaternary Isotope Lab Radiocarbon Calibration Program Rev. 4.3 based on Stuiver, M. and Reimer, P.J., 1993, Radiocarbon, 35, p. 215-230."/>
    <hyperlink ref="AO29" r:id="rId46" display="Calibrated by Glenn Borchardt on 6/1/03 by using the University of Washington, Quaternary Isotope Lab Radiocarbon Calibration Program Rev. 4.3 based on Stuiver, M. and Reimer, P.J., 1993, Radiocarbon, 35, p. 215-230."/>
    <hyperlink ref="AO32" r:id="rId47" display="Calibrated by Glenn Borchardt on 6/1/03 by using the University of Washington, Quaternary Isotope Lab Radiocarbon Calibration Program Rev. 4.3 based on Stuiver, M. and Reimer, P.J., 1993, Radiocarbon, 35, p. 215-230."/>
    <hyperlink ref="AO33" r:id="rId48" display="Calibrated by Glenn Borchardt on 6/1/03 by using the University of Washington, Quaternary Isotope Lab Radiocarbon Calibration Program Rev. 4.3 based on Stuiver, M. and Reimer, P.J., 1993, Radiocarbon, 35, p. 215-230."/>
    <hyperlink ref="AO34" r:id="rId49" display="Calibrated by Glenn Borchardt on 6/1/03 by using the University of Washington, Quaternary Isotope Lab Radiocarbon Calibration Program Rev. 4.3 based on Stuiver, M. and Reimer, P.J., 1993, Radiocarbon, 35, p. 215-230."/>
    <hyperlink ref="AO35" r:id="rId50" display="Calibrated by Glenn Borchardt on 6/1/03 by using the University of Washington, Quaternary Isotope Lab Radiocarbon Calibration Program Rev. 4.3 based on Stuiver, M. and Reimer, P.J., 1993, Radiocarbon, 35, p. 215-230."/>
    <hyperlink ref="AO36" r:id="rId51" display="Calibrated by Glenn Borchardt on 6/1/03 by using the University of Washington, Quaternary Isotope Lab Radiocarbon Calibration Program Rev. 4.3 based on Stuiver, M. and Reimer, P.J., 1993, Radiocarbon, 35, p. 215-230."/>
    <hyperlink ref="AO46" r:id="rId52" display="Calibrated by Glenn Borchardt on 6/1/03 by using the University of Washington, Quaternary Isotope Lab Radiocarbon Calibration Program Rev. 4.3 based on Stuiver, M. and Reimer, P.J., 1993, Radiocarbon, 35, p. 215-230."/>
    <hyperlink ref="AO47" r:id="rId53" display="Calibrated by Glenn Borchardt on 6/1/03 by using the University of Washington, Quaternary Isotope Lab Radiocarbon Calibration Program Rev. 4.3 based on Stuiver, M. and Reimer, P.J., 1993, Radiocarbon, 35, p. 215-230."/>
    <hyperlink ref="AO48" r:id="rId54" display="Calibrated by Glenn Borchardt on 6/1/03 by using the University of Washington, Quaternary Isotope Lab Radiocarbon Calibration Program Rev. 4.3 based on Stuiver, M. and Reimer, P.J., 1993, Radiocarbon, 35, p. 215-230."/>
    <hyperlink ref="AR9" r:id="rId55" display="CAMS"/>
    <hyperlink ref="AR10" r:id="rId56" display="CAMS"/>
    <hyperlink ref="AR11" r:id="rId57" display="CAMS"/>
    <hyperlink ref="AR12" r:id="rId58" display="CAMS"/>
  </hyperlinks>
  <printOptions gridLines="1"/>
  <pageMargins left="0.75" right="0.75" top="1" bottom="1" header="0.5" footer="0.5"/>
  <pageSetup fitToHeight="4" fitToWidth="3" orientation="landscape" scale="85"/>
  <legacyDrawing r:id="rId60"/>
</worksheet>
</file>

<file path=xl/worksheets/sheet3.xml><?xml version="1.0" encoding="utf-8"?>
<worksheet xmlns="http://schemas.openxmlformats.org/spreadsheetml/2006/main" xmlns:r="http://schemas.openxmlformats.org/officeDocument/2006/relationships">
  <dimension ref="A1:J89"/>
  <sheetViews>
    <sheetView workbookViewId="0" topLeftCell="B33">
      <selection activeCell="C42" sqref="C42:H42"/>
    </sheetView>
  </sheetViews>
  <sheetFormatPr defaultColWidth="9.00390625" defaultRowHeight="12"/>
  <cols>
    <col min="1" max="1" width="8.375" style="2" customWidth="1"/>
    <col min="2" max="2" width="16.125" style="46" customWidth="1"/>
    <col min="3" max="6" width="11.375" style="0" customWidth="1"/>
    <col min="7" max="7" width="11.375" style="0" hidden="1" customWidth="1"/>
    <col min="8" max="8" width="21.875" style="0" customWidth="1"/>
    <col min="9" max="9" width="11.375" style="0" hidden="1" customWidth="1"/>
    <col min="10" max="16384" width="11.375" style="0" customWidth="1"/>
  </cols>
  <sheetData>
    <row r="1" spans="1:9" ht="40.5" customHeight="1" thickBot="1">
      <c r="A1" s="168" t="s">
        <v>213</v>
      </c>
      <c r="B1" s="168"/>
      <c r="C1" s="168"/>
      <c r="D1" s="168"/>
      <c r="E1" s="168"/>
      <c r="F1" s="168"/>
      <c r="G1" s="168"/>
      <c r="H1" s="168"/>
      <c r="I1" s="83"/>
    </row>
    <row r="2" spans="1:9" s="80" customFormat="1" ht="37.5" customHeight="1" thickBot="1" thickTop="1">
      <c r="A2" s="76" t="s">
        <v>460</v>
      </c>
      <c r="B2" s="81" t="s">
        <v>369</v>
      </c>
      <c r="C2" s="77" t="s">
        <v>478</v>
      </c>
      <c r="D2" s="78"/>
      <c r="E2" s="78"/>
      <c r="F2" s="78"/>
      <c r="G2" s="78"/>
      <c r="H2" s="78"/>
      <c r="I2" s="79"/>
    </row>
    <row r="3" spans="1:9" ht="21" customHeight="1" thickTop="1">
      <c r="A3" s="84"/>
      <c r="B3" s="85"/>
      <c r="C3" s="83"/>
      <c r="D3" s="83"/>
      <c r="E3" s="83"/>
      <c r="F3" s="83"/>
      <c r="G3" s="83"/>
      <c r="H3" s="83"/>
      <c r="I3" s="83"/>
    </row>
    <row r="4" spans="1:9" ht="16.5" customHeight="1">
      <c r="A4" s="86" t="s">
        <v>14</v>
      </c>
      <c r="B4" s="87" t="s">
        <v>229</v>
      </c>
      <c r="C4" s="88" t="s">
        <v>272</v>
      </c>
      <c r="D4" s="88"/>
      <c r="E4" s="88"/>
      <c r="F4" s="88"/>
      <c r="G4" s="88"/>
      <c r="H4" s="88"/>
      <c r="I4" s="89"/>
    </row>
    <row r="5" spans="1:9" s="5" customFormat="1" ht="30.75" customHeight="1">
      <c r="A5" s="169" t="s">
        <v>202</v>
      </c>
      <c r="B5" s="169"/>
      <c r="C5" s="169"/>
      <c r="D5" s="169"/>
      <c r="E5" s="169"/>
      <c r="F5" s="169"/>
      <c r="G5" s="169"/>
      <c r="H5" s="169"/>
      <c r="I5" s="79"/>
    </row>
    <row r="6" spans="1:9" ht="18" customHeight="1">
      <c r="A6" s="90"/>
      <c r="B6" s="91" t="s">
        <v>479</v>
      </c>
      <c r="C6" s="89" t="s">
        <v>256</v>
      </c>
      <c r="D6" s="89"/>
      <c r="E6" s="89"/>
      <c r="F6" s="89"/>
      <c r="G6" s="89"/>
      <c r="H6" s="89"/>
      <c r="I6" s="89"/>
    </row>
    <row r="7" spans="1:9" ht="18" customHeight="1">
      <c r="A7" s="90" t="s">
        <v>15</v>
      </c>
      <c r="B7" s="85" t="s">
        <v>252</v>
      </c>
      <c r="C7" s="89" t="s">
        <v>254</v>
      </c>
      <c r="D7" s="89"/>
      <c r="E7" s="89"/>
      <c r="F7" s="89"/>
      <c r="G7" s="89"/>
      <c r="H7" s="89"/>
      <c r="I7" s="89"/>
    </row>
    <row r="8" spans="1:9" ht="30.75" customHeight="1">
      <c r="A8" s="86" t="s">
        <v>16</v>
      </c>
      <c r="B8" s="87" t="s">
        <v>253</v>
      </c>
      <c r="C8" s="88" t="s">
        <v>255</v>
      </c>
      <c r="D8" s="88"/>
      <c r="E8" s="88"/>
      <c r="F8" s="88"/>
      <c r="G8" s="88"/>
      <c r="H8" s="88"/>
      <c r="I8" s="89"/>
    </row>
    <row r="9" spans="1:9" ht="19.5" customHeight="1">
      <c r="A9" s="90"/>
      <c r="B9" s="91" t="s">
        <v>480</v>
      </c>
      <c r="C9" s="122" t="s">
        <v>85</v>
      </c>
      <c r="D9" s="122"/>
      <c r="E9" s="122"/>
      <c r="F9" s="122"/>
      <c r="G9" s="122"/>
      <c r="H9" s="122"/>
      <c r="I9" s="89"/>
    </row>
    <row r="10" spans="1:9" ht="46.5" customHeight="1">
      <c r="A10" s="90" t="s">
        <v>17</v>
      </c>
      <c r="B10" s="85" t="s">
        <v>362</v>
      </c>
      <c r="C10" s="122" t="s">
        <v>105</v>
      </c>
      <c r="D10" s="122"/>
      <c r="E10" s="122"/>
      <c r="F10" s="122"/>
      <c r="G10" s="122"/>
      <c r="H10" s="122"/>
      <c r="I10" s="89"/>
    </row>
    <row r="11" spans="1:9" ht="18" customHeight="1">
      <c r="A11" s="90" t="s">
        <v>18</v>
      </c>
      <c r="B11" s="85" t="s">
        <v>363</v>
      </c>
      <c r="C11" s="89" t="s">
        <v>5</v>
      </c>
      <c r="D11" s="89"/>
      <c r="E11" s="89"/>
      <c r="F11" s="89"/>
      <c r="G11" s="89"/>
      <c r="H11" s="89"/>
      <c r="I11" s="89"/>
    </row>
    <row r="12" spans="1:9" ht="18" customHeight="1">
      <c r="A12" s="90" t="s">
        <v>21</v>
      </c>
      <c r="B12" s="85" t="s">
        <v>364</v>
      </c>
      <c r="C12" s="89" t="s">
        <v>430</v>
      </c>
      <c r="D12" s="89"/>
      <c r="E12" s="89"/>
      <c r="F12" s="89"/>
      <c r="G12" s="89"/>
      <c r="H12" s="89"/>
      <c r="I12" s="89"/>
    </row>
    <row r="13" spans="1:9" ht="18" customHeight="1">
      <c r="A13" s="90"/>
      <c r="B13" s="91" t="s">
        <v>481</v>
      </c>
      <c r="C13" s="89" t="s">
        <v>85</v>
      </c>
      <c r="D13" s="89"/>
      <c r="E13" s="89"/>
      <c r="F13" s="89"/>
      <c r="G13" s="89"/>
      <c r="H13" s="89"/>
      <c r="I13" s="89"/>
    </row>
    <row r="14" spans="1:9" ht="46.5" customHeight="1">
      <c r="A14" s="90" t="s">
        <v>22</v>
      </c>
      <c r="B14" s="85" t="s">
        <v>362</v>
      </c>
      <c r="C14" s="122" t="s">
        <v>146</v>
      </c>
      <c r="D14" s="122"/>
      <c r="E14" s="122"/>
      <c r="F14" s="122"/>
      <c r="G14" s="122"/>
      <c r="H14" s="122"/>
      <c r="I14" s="89"/>
    </row>
    <row r="15" spans="1:9" ht="18" customHeight="1">
      <c r="A15" s="90" t="s">
        <v>23</v>
      </c>
      <c r="B15" s="85" t="s">
        <v>363</v>
      </c>
      <c r="C15" s="89" t="s">
        <v>432</v>
      </c>
      <c r="D15" s="89"/>
      <c r="E15" s="89"/>
      <c r="F15" s="89"/>
      <c r="G15" s="89"/>
      <c r="H15" s="89"/>
      <c r="I15" s="89"/>
    </row>
    <row r="16" spans="1:9" ht="30" customHeight="1">
      <c r="A16" s="86" t="s">
        <v>24</v>
      </c>
      <c r="B16" s="87" t="s">
        <v>364</v>
      </c>
      <c r="C16" s="88" t="s">
        <v>431</v>
      </c>
      <c r="D16" s="88"/>
      <c r="E16" s="88"/>
      <c r="F16" s="88"/>
      <c r="G16" s="88"/>
      <c r="H16" s="88"/>
      <c r="I16" s="89"/>
    </row>
    <row r="17" spans="1:9" ht="30" customHeight="1">
      <c r="A17" s="86" t="s">
        <v>25</v>
      </c>
      <c r="B17" s="92" t="s">
        <v>195</v>
      </c>
      <c r="C17" s="123" t="s">
        <v>257</v>
      </c>
      <c r="D17" s="123"/>
      <c r="E17" s="123"/>
      <c r="F17" s="123"/>
      <c r="G17" s="123"/>
      <c r="H17" s="123"/>
      <c r="I17" s="89"/>
    </row>
    <row r="18" spans="1:9" s="47" customFormat="1" ht="18.75" customHeight="1">
      <c r="A18" s="93"/>
      <c r="B18" s="91" t="s">
        <v>424</v>
      </c>
      <c r="C18" s="164" t="s">
        <v>267</v>
      </c>
      <c r="D18" s="165"/>
      <c r="E18" s="165"/>
      <c r="F18" s="165"/>
      <c r="G18" s="165"/>
      <c r="H18" s="165"/>
      <c r="I18" s="85"/>
    </row>
    <row r="19" spans="1:9" ht="18" customHeight="1">
      <c r="A19" s="90" t="s">
        <v>26</v>
      </c>
      <c r="B19" s="85" t="s">
        <v>365</v>
      </c>
      <c r="C19" s="89" t="s">
        <v>147</v>
      </c>
      <c r="D19" s="89"/>
      <c r="E19" s="89"/>
      <c r="F19" s="89"/>
      <c r="G19" s="89"/>
      <c r="H19" s="89"/>
      <c r="I19" s="89"/>
    </row>
    <row r="20" spans="1:9" ht="18" customHeight="1">
      <c r="A20" s="90" t="s">
        <v>27</v>
      </c>
      <c r="B20" s="85" t="s">
        <v>366</v>
      </c>
      <c r="C20" s="89" t="s">
        <v>148</v>
      </c>
      <c r="D20" s="89"/>
      <c r="E20" s="89"/>
      <c r="F20" s="89"/>
      <c r="G20" s="89"/>
      <c r="H20" s="89"/>
      <c r="I20" s="89"/>
    </row>
    <row r="21" spans="1:9" ht="18" customHeight="1">
      <c r="A21" s="90" t="s">
        <v>28</v>
      </c>
      <c r="B21" s="85" t="s">
        <v>367</v>
      </c>
      <c r="C21" s="89" t="s">
        <v>149</v>
      </c>
      <c r="D21" s="89"/>
      <c r="E21" s="89"/>
      <c r="F21" s="89"/>
      <c r="G21" s="89"/>
      <c r="H21" s="89"/>
      <c r="I21" s="89"/>
    </row>
    <row r="22" spans="1:9" ht="18" customHeight="1">
      <c r="A22" s="86" t="s">
        <v>29</v>
      </c>
      <c r="B22" s="87" t="s">
        <v>368</v>
      </c>
      <c r="C22" s="88" t="s">
        <v>116</v>
      </c>
      <c r="D22" s="88"/>
      <c r="E22" s="89"/>
      <c r="F22" s="89"/>
      <c r="G22" s="89"/>
      <c r="H22" s="89"/>
      <c r="I22" s="89"/>
    </row>
    <row r="23" spans="1:9" ht="31.5" customHeight="1">
      <c r="A23" s="86" t="s">
        <v>30</v>
      </c>
      <c r="B23" s="87" t="s">
        <v>117</v>
      </c>
      <c r="C23" s="123" t="s">
        <v>122</v>
      </c>
      <c r="D23" s="123"/>
      <c r="E23" s="123"/>
      <c r="F23" s="123"/>
      <c r="G23" s="123"/>
      <c r="H23" s="123"/>
      <c r="I23" s="89"/>
    </row>
    <row r="24" spans="1:9" s="5" customFormat="1" ht="34.5" customHeight="1">
      <c r="A24" s="125" t="s">
        <v>422</v>
      </c>
      <c r="B24" s="125"/>
      <c r="C24" s="125"/>
      <c r="D24" s="125"/>
      <c r="E24" s="125"/>
      <c r="F24" s="125"/>
      <c r="G24" s="125"/>
      <c r="H24" s="125"/>
      <c r="I24" s="79"/>
    </row>
    <row r="25" spans="1:9" ht="60.75" customHeight="1">
      <c r="A25" s="90" t="s">
        <v>31</v>
      </c>
      <c r="B25" s="82" t="s">
        <v>150</v>
      </c>
      <c r="C25" s="124" t="s">
        <v>124</v>
      </c>
      <c r="D25" s="122"/>
      <c r="E25" s="122"/>
      <c r="F25" s="122"/>
      <c r="G25" s="122"/>
      <c r="H25" s="122"/>
      <c r="I25" s="89"/>
    </row>
    <row r="26" spans="1:9" ht="46.5" customHeight="1">
      <c r="A26" s="90" t="s">
        <v>32</v>
      </c>
      <c r="B26" s="85" t="s">
        <v>247</v>
      </c>
      <c r="C26" s="122" t="s">
        <v>56</v>
      </c>
      <c r="D26" s="122"/>
      <c r="E26" s="122"/>
      <c r="F26" s="122"/>
      <c r="G26" s="122"/>
      <c r="H26" s="122"/>
      <c r="I26" s="89"/>
    </row>
    <row r="27" spans="1:9" ht="48" customHeight="1">
      <c r="A27" s="90" t="s">
        <v>33</v>
      </c>
      <c r="B27" s="85" t="s">
        <v>248</v>
      </c>
      <c r="C27" s="122" t="s">
        <v>57</v>
      </c>
      <c r="D27" s="122"/>
      <c r="E27" s="122"/>
      <c r="F27" s="122"/>
      <c r="G27" s="122"/>
      <c r="H27" s="122"/>
      <c r="I27" s="89"/>
    </row>
    <row r="28" spans="1:9" ht="21" customHeight="1">
      <c r="A28" s="90" t="s">
        <v>34</v>
      </c>
      <c r="B28" s="85" t="s">
        <v>230</v>
      </c>
      <c r="C28" s="89" t="s">
        <v>429</v>
      </c>
      <c r="D28" s="89"/>
      <c r="E28" s="89"/>
      <c r="F28" s="89"/>
      <c r="G28" s="89"/>
      <c r="H28" s="89"/>
      <c r="I28" s="89"/>
    </row>
    <row r="29" spans="1:9" ht="30.75" customHeight="1">
      <c r="A29" s="90" t="s">
        <v>35</v>
      </c>
      <c r="B29" s="85" t="s">
        <v>516</v>
      </c>
      <c r="C29" s="122" t="s">
        <v>361</v>
      </c>
      <c r="D29" s="122"/>
      <c r="E29" s="122"/>
      <c r="F29" s="122"/>
      <c r="G29" s="122"/>
      <c r="H29" s="122"/>
      <c r="I29" s="89"/>
    </row>
    <row r="30" spans="1:9" ht="36.75" customHeight="1">
      <c r="A30" s="86" t="s">
        <v>36</v>
      </c>
      <c r="B30" s="87" t="s">
        <v>162</v>
      </c>
      <c r="C30" s="123" t="s">
        <v>125</v>
      </c>
      <c r="D30" s="123"/>
      <c r="E30" s="123"/>
      <c r="F30" s="123"/>
      <c r="G30" s="123"/>
      <c r="H30" s="123"/>
      <c r="I30" s="89"/>
    </row>
    <row r="31" spans="1:9" ht="22.5" customHeight="1">
      <c r="A31" s="167" t="s">
        <v>419</v>
      </c>
      <c r="B31" s="167"/>
      <c r="C31" s="167"/>
      <c r="D31" s="167"/>
      <c r="E31" s="167"/>
      <c r="F31" s="167"/>
      <c r="G31" s="167"/>
      <c r="H31" s="167"/>
      <c r="I31" s="89"/>
    </row>
    <row r="32" spans="1:9" s="48" customFormat="1" ht="27.75" customHeight="1">
      <c r="A32" s="90" t="s">
        <v>37</v>
      </c>
      <c r="B32" s="85" t="s">
        <v>232</v>
      </c>
      <c r="C32" s="89" t="s">
        <v>268</v>
      </c>
      <c r="D32" s="89"/>
      <c r="E32" s="89"/>
      <c r="F32" s="89"/>
      <c r="G32" s="89"/>
      <c r="H32" s="89"/>
      <c r="I32" s="89"/>
    </row>
    <row r="33" spans="1:9" s="48" customFormat="1" ht="33" customHeight="1">
      <c r="A33" s="90" t="s">
        <v>38</v>
      </c>
      <c r="B33" s="85" t="s">
        <v>339</v>
      </c>
      <c r="C33" s="122" t="s">
        <v>360</v>
      </c>
      <c r="D33" s="122"/>
      <c r="E33" s="122"/>
      <c r="F33" s="122"/>
      <c r="G33" s="122"/>
      <c r="H33" s="122"/>
      <c r="I33" s="122"/>
    </row>
    <row r="34" spans="1:9" s="48" customFormat="1" ht="18" customHeight="1">
      <c r="A34" s="90" t="s">
        <v>39</v>
      </c>
      <c r="B34" s="85" t="s">
        <v>423</v>
      </c>
      <c r="C34" s="89" t="s">
        <v>492</v>
      </c>
      <c r="D34" s="89"/>
      <c r="E34" s="89"/>
      <c r="F34" s="89"/>
      <c r="G34" s="89"/>
      <c r="H34" s="89"/>
      <c r="I34" s="89"/>
    </row>
    <row r="35" spans="1:9" s="48" customFormat="1" ht="33" customHeight="1">
      <c r="A35" s="90" t="s">
        <v>40</v>
      </c>
      <c r="B35" s="85" t="s">
        <v>234</v>
      </c>
      <c r="C35" s="122" t="s">
        <v>156</v>
      </c>
      <c r="D35" s="122"/>
      <c r="E35" s="122"/>
      <c r="F35" s="122"/>
      <c r="G35" s="122"/>
      <c r="H35" s="122"/>
      <c r="I35" s="89"/>
    </row>
    <row r="36" spans="1:9" s="48" customFormat="1" ht="33" customHeight="1">
      <c r="A36" s="90" t="s">
        <v>41</v>
      </c>
      <c r="B36" s="85" t="s">
        <v>342</v>
      </c>
      <c r="C36" s="122" t="s">
        <v>273</v>
      </c>
      <c r="D36" s="122"/>
      <c r="E36" s="122"/>
      <c r="F36" s="122"/>
      <c r="G36" s="122"/>
      <c r="H36" s="122"/>
      <c r="I36" s="89"/>
    </row>
    <row r="37" spans="1:9" s="48" customFormat="1" ht="33" customHeight="1">
      <c r="A37" s="90" t="s">
        <v>42</v>
      </c>
      <c r="B37" s="85" t="s">
        <v>343</v>
      </c>
      <c r="C37" s="122" t="s">
        <v>274</v>
      </c>
      <c r="D37" s="122"/>
      <c r="E37" s="122"/>
      <c r="F37" s="122"/>
      <c r="G37" s="122"/>
      <c r="H37" s="122"/>
      <c r="I37" s="89"/>
    </row>
    <row r="38" spans="1:9" s="48" customFormat="1" ht="24" customHeight="1">
      <c r="A38" s="86" t="s">
        <v>458</v>
      </c>
      <c r="B38" s="87" t="s">
        <v>281</v>
      </c>
      <c r="C38" s="123" t="s">
        <v>8</v>
      </c>
      <c r="D38" s="123"/>
      <c r="E38" s="123"/>
      <c r="F38" s="123"/>
      <c r="G38" s="123"/>
      <c r="H38" s="123"/>
      <c r="I38" s="89"/>
    </row>
    <row r="39" spans="1:9" s="67" customFormat="1" ht="30" customHeight="1">
      <c r="A39" s="125" t="s">
        <v>197</v>
      </c>
      <c r="B39" s="125"/>
      <c r="C39" s="125"/>
      <c r="D39" s="125"/>
      <c r="E39" s="125"/>
      <c r="F39" s="125"/>
      <c r="G39" s="125"/>
      <c r="H39" s="125"/>
      <c r="I39" s="79"/>
    </row>
    <row r="40" spans="1:9" s="48" customFormat="1" ht="45.75" customHeight="1">
      <c r="A40" s="90" t="s">
        <v>459</v>
      </c>
      <c r="B40" s="85" t="s">
        <v>345</v>
      </c>
      <c r="C40" s="122" t="s">
        <v>461</v>
      </c>
      <c r="D40" s="122"/>
      <c r="E40" s="122"/>
      <c r="F40" s="122"/>
      <c r="G40" s="122"/>
      <c r="H40" s="122"/>
      <c r="I40" s="122"/>
    </row>
    <row r="41" spans="1:9" s="48" customFormat="1" ht="63" customHeight="1">
      <c r="A41" s="90" t="s">
        <v>462</v>
      </c>
      <c r="B41" s="85" t="s">
        <v>259</v>
      </c>
      <c r="C41" s="124" t="s">
        <v>151</v>
      </c>
      <c r="D41" s="166"/>
      <c r="E41" s="166"/>
      <c r="F41" s="166"/>
      <c r="G41" s="166"/>
      <c r="H41" s="166"/>
      <c r="I41" s="85"/>
    </row>
    <row r="42" spans="1:9" s="48" customFormat="1" ht="48" customHeight="1">
      <c r="A42" s="90" t="s">
        <v>463</v>
      </c>
      <c r="B42" s="85" t="s">
        <v>327</v>
      </c>
      <c r="C42" s="122" t="s">
        <v>517</v>
      </c>
      <c r="D42" s="122"/>
      <c r="E42" s="122"/>
      <c r="F42" s="122"/>
      <c r="G42" s="122"/>
      <c r="H42" s="122"/>
      <c r="I42" s="89"/>
    </row>
    <row r="43" spans="1:9" s="48" customFormat="1" ht="45" customHeight="1">
      <c r="A43" s="90" t="s">
        <v>464</v>
      </c>
      <c r="B43" s="85" t="s">
        <v>118</v>
      </c>
      <c r="C43" s="89" t="s">
        <v>258</v>
      </c>
      <c r="D43" s="89"/>
      <c r="E43" s="89"/>
      <c r="F43" s="89"/>
      <c r="G43" s="89"/>
      <c r="H43" s="89"/>
      <c r="I43" s="89"/>
    </row>
    <row r="44" spans="1:9" s="48" customFormat="1" ht="31.5" customHeight="1">
      <c r="A44" s="90" t="s">
        <v>465</v>
      </c>
      <c r="B44" s="85" t="s">
        <v>132</v>
      </c>
      <c r="C44" s="122" t="s">
        <v>133</v>
      </c>
      <c r="D44" s="122"/>
      <c r="E44" s="122"/>
      <c r="F44" s="122"/>
      <c r="G44" s="122"/>
      <c r="H44" s="122"/>
      <c r="I44" s="89"/>
    </row>
    <row r="45" spans="1:9" s="48" customFormat="1" ht="31.5" customHeight="1">
      <c r="A45" s="86" t="s">
        <v>466</v>
      </c>
      <c r="B45" s="87" t="s">
        <v>198</v>
      </c>
      <c r="C45" s="123" t="s">
        <v>69</v>
      </c>
      <c r="D45" s="123"/>
      <c r="E45" s="123"/>
      <c r="F45" s="123"/>
      <c r="G45" s="123"/>
      <c r="H45" s="123"/>
      <c r="I45" s="89"/>
    </row>
    <row r="46" spans="1:9" s="48" customFormat="1" ht="30.75" customHeight="1">
      <c r="A46" s="90" t="s">
        <v>467</v>
      </c>
      <c r="B46" s="85" t="s">
        <v>275</v>
      </c>
      <c r="C46" s="122" t="s">
        <v>200</v>
      </c>
      <c r="D46" s="122"/>
      <c r="E46" s="122"/>
      <c r="F46" s="122"/>
      <c r="G46" s="122"/>
      <c r="H46" s="122"/>
      <c r="I46" s="89"/>
    </row>
    <row r="47" spans="1:9" s="48" customFormat="1" ht="31.5" customHeight="1">
      <c r="A47" s="90" t="s">
        <v>468</v>
      </c>
      <c r="B47" s="85" t="s">
        <v>276</v>
      </c>
      <c r="C47" s="122" t="s">
        <v>201</v>
      </c>
      <c r="D47" s="122"/>
      <c r="E47" s="122"/>
      <c r="F47" s="122"/>
      <c r="G47" s="122"/>
      <c r="H47" s="122"/>
      <c r="I47" s="89"/>
    </row>
    <row r="48" spans="1:9" s="48" customFormat="1" ht="30.75" customHeight="1">
      <c r="A48" s="90" t="s">
        <v>482</v>
      </c>
      <c r="B48" s="85" t="s">
        <v>194</v>
      </c>
      <c r="C48" s="122" t="s">
        <v>199</v>
      </c>
      <c r="D48" s="122"/>
      <c r="E48" s="122"/>
      <c r="F48" s="122"/>
      <c r="G48" s="122"/>
      <c r="H48" s="122"/>
      <c r="I48" s="89"/>
    </row>
    <row r="49" spans="1:9" s="48" customFormat="1" ht="18" customHeight="1">
      <c r="A49" s="86" t="s">
        <v>483</v>
      </c>
      <c r="B49" s="87" t="s">
        <v>282</v>
      </c>
      <c r="C49" s="88" t="s">
        <v>491</v>
      </c>
      <c r="D49" s="88"/>
      <c r="E49" s="88"/>
      <c r="F49" s="88"/>
      <c r="G49" s="88"/>
      <c r="H49" s="88"/>
      <c r="I49" s="89"/>
    </row>
    <row r="50" spans="1:9" s="67" customFormat="1" ht="36.75" customHeight="1">
      <c r="A50" s="125" t="s">
        <v>421</v>
      </c>
      <c r="B50" s="125"/>
      <c r="C50" s="125"/>
      <c r="D50" s="125"/>
      <c r="E50" s="125"/>
      <c r="F50" s="125"/>
      <c r="G50" s="125"/>
      <c r="H50" s="125"/>
      <c r="I50" s="79"/>
    </row>
    <row r="51" spans="1:9" s="48" customFormat="1" ht="75.75" customHeight="1">
      <c r="A51" s="90" t="s">
        <v>484</v>
      </c>
      <c r="B51" s="85" t="s">
        <v>235</v>
      </c>
      <c r="C51" s="124" t="s">
        <v>223</v>
      </c>
      <c r="D51" s="122"/>
      <c r="E51" s="122"/>
      <c r="F51" s="122"/>
      <c r="G51" s="122"/>
      <c r="H51" s="122"/>
      <c r="I51" s="122"/>
    </row>
    <row r="52" spans="1:9" s="48" customFormat="1" ht="33" customHeight="1">
      <c r="A52" s="90" t="s">
        <v>485</v>
      </c>
      <c r="B52" s="85" t="s">
        <v>297</v>
      </c>
      <c r="C52" s="122" t="s">
        <v>166</v>
      </c>
      <c r="D52" s="122"/>
      <c r="E52" s="122"/>
      <c r="F52" s="122"/>
      <c r="G52" s="122"/>
      <c r="H52" s="122"/>
      <c r="I52" s="122"/>
    </row>
    <row r="53" spans="1:9" s="48" customFormat="1" ht="46.5" customHeight="1">
      <c r="A53" s="86" t="s">
        <v>486</v>
      </c>
      <c r="B53" s="87" t="s">
        <v>471</v>
      </c>
      <c r="C53" s="123" t="s">
        <v>222</v>
      </c>
      <c r="D53" s="123"/>
      <c r="E53" s="123"/>
      <c r="F53" s="123"/>
      <c r="G53" s="123"/>
      <c r="H53" s="123"/>
      <c r="I53" s="85"/>
    </row>
    <row r="54" spans="1:9" s="48" customFormat="1" ht="30" customHeight="1">
      <c r="A54" s="86" t="s">
        <v>487</v>
      </c>
      <c r="B54" s="87" t="s">
        <v>236</v>
      </c>
      <c r="C54" s="88" t="s">
        <v>473</v>
      </c>
      <c r="D54" s="88"/>
      <c r="E54" s="88"/>
      <c r="F54" s="88"/>
      <c r="G54" s="88"/>
      <c r="H54" s="88"/>
      <c r="I54" s="89"/>
    </row>
    <row r="55" spans="1:9" s="67" customFormat="1" ht="30" customHeight="1">
      <c r="A55" s="125" t="s">
        <v>420</v>
      </c>
      <c r="B55" s="125"/>
      <c r="C55" s="125"/>
      <c r="D55" s="125"/>
      <c r="E55" s="125"/>
      <c r="F55" s="125"/>
      <c r="G55" s="125"/>
      <c r="H55" s="125"/>
      <c r="I55" s="79"/>
    </row>
    <row r="56" spans="1:9" s="48" customFormat="1" ht="21.75" customHeight="1">
      <c r="A56" s="90" t="s">
        <v>488</v>
      </c>
      <c r="B56" s="85" t="s">
        <v>472</v>
      </c>
      <c r="C56" s="89" t="s">
        <v>494</v>
      </c>
      <c r="D56" s="89"/>
      <c r="E56" s="89"/>
      <c r="F56" s="89"/>
      <c r="G56" s="89"/>
      <c r="H56" s="89"/>
      <c r="I56" s="89"/>
    </row>
    <row r="57" spans="1:9" s="48" customFormat="1" ht="19.5" customHeight="1">
      <c r="A57" s="90" t="s">
        <v>489</v>
      </c>
      <c r="B57" s="85" t="s">
        <v>346</v>
      </c>
      <c r="C57" s="89" t="s">
        <v>123</v>
      </c>
      <c r="D57" s="89"/>
      <c r="E57" s="89"/>
      <c r="F57" s="89"/>
      <c r="G57" s="89"/>
      <c r="H57" s="89"/>
      <c r="I57" s="89"/>
    </row>
    <row r="58" spans="1:9" s="48" customFormat="1" ht="51" customHeight="1">
      <c r="A58" s="90" t="s">
        <v>490</v>
      </c>
      <c r="B58" s="85" t="s">
        <v>340</v>
      </c>
      <c r="C58" s="122" t="s">
        <v>224</v>
      </c>
      <c r="D58" s="122"/>
      <c r="E58" s="122"/>
      <c r="F58" s="122"/>
      <c r="G58" s="122"/>
      <c r="H58" s="122"/>
      <c r="I58" s="122"/>
    </row>
    <row r="59" spans="1:9" s="48" customFormat="1" ht="46.5" customHeight="1">
      <c r="A59" s="90" t="s">
        <v>269</v>
      </c>
      <c r="B59" s="85" t="s">
        <v>344</v>
      </c>
      <c r="C59" s="122" t="s">
        <v>192</v>
      </c>
      <c r="D59" s="122"/>
      <c r="E59" s="122"/>
      <c r="F59" s="122"/>
      <c r="G59" s="122"/>
      <c r="H59" s="122"/>
      <c r="I59" s="122"/>
    </row>
    <row r="60" spans="1:9" s="48" customFormat="1" ht="33" customHeight="1">
      <c r="A60" s="90" t="s">
        <v>270</v>
      </c>
      <c r="B60" s="85" t="s">
        <v>71</v>
      </c>
      <c r="C60" s="89" t="s">
        <v>6</v>
      </c>
      <c r="D60" s="89"/>
      <c r="E60" s="89"/>
      <c r="F60" s="89"/>
      <c r="G60" s="89"/>
      <c r="H60" s="89"/>
      <c r="I60" s="89"/>
    </row>
    <row r="61" spans="1:9" s="48" customFormat="1" ht="18" customHeight="1">
      <c r="A61" s="90" t="s">
        <v>271</v>
      </c>
      <c r="B61" s="85" t="s">
        <v>245</v>
      </c>
      <c r="C61" s="89" t="s">
        <v>7</v>
      </c>
      <c r="D61" s="89"/>
      <c r="E61" s="89"/>
      <c r="F61" s="89"/>
      <c r="G61" s="89"/>
      <c r="H61" s="89"/>
      <c r="I61" s="89"/>
    </row>
    <row r="62" spans="1:9" ht="10.5" customHeight="1" thickBot="1">
      <c r="A62" s="95"/>
      <c r="B62" s="96"/>
      <c r="C62" s="97"/>
      <c r="D62" s="97"/>
      <c r="E62" s="97"/>
      <c r="F62" s="97"/>
      <c r="G62" s="97"/>
      <c r="H62" s="97"/>
      <c r="I62" s="89"/>
    </row>
    <row r="63" spans="1:9" ht="48" customHeight="1" thickBot="1" thickTop="1">
      <c r="A63" s="114"/>
      <c r="B63" s="87"/>
      <c r="C63" s="88"/>
      <c r="D63" s="88"/>
      <c r="E63" s="88"/>
      <c r="F63" s="88"/>
      <c r="G63" s="88"/>
      <c r="H63" s="88"/>
      <c r="I63" s="89"/>
    </row>
    <row r="64" spans="1:9" ht="34.5" customHeight="1" thickTop="1">
      <c r="A64" s="84" t="s">
        <v>203</v>
      </c>
      <c r="B64" s="170" t="s">
        <v>70</v>
      </c>
      <c r="C64" s="171"/>
      <c r="D64" s="171"/>
      <c r="E64" s="171"/>
      <c r="F64" s="171"/>
      <c r="G64" s="171"/>
      <c r="H64" s="171"/>
      <c r="I64" s="83"/>
    </row>
    <row r="65" spans="1:9" ht="24.75" customHeight="1">
      <c r="A65" s="98"/>
      <c r="B65" s="94"/>
      <c r="C65" s="99"/>
      <c r="D65" s="100"/>
      <c r="E65" s="100"/>
      <c r="F65" s="100"/>
      <c r="G65" s="100"/>
      <c r="H65" s="100"/>
      <c r="I65" s="100"/>
    </row>
    <row r="66" spans="1:10" ht="18" customHeight="1">
      <c r="A66" s="116" t="s">
        <v>76</v>
      </c>
      <c r="B66" s="85"/>
      <c r="C66" s="89"/>
      <c r="D66" s="83"/>
      <c r="E66" s="83"/>
      <c r="F66" s="83"/>
      <c r="G66" s="83"/>
      <c r="H66" s="83"/>
      <c r="I66" s="83"/>
      <c r="J66" s="117"/>
    </row>
    <row r="67" spans="1:10" ht="12">
      <c r="A67" s="118"/>
      <c r="B67" s="119"/>
      <c r="C67" s="117"/>
      <c r="D67" s="117"/>
      <c r="E67" s="117"/>
      <c r="F67" s="117"/>
      <c r="G67" s="117"/>
      <c r="H67" s="117"/>
      <c r="I67" s="117"/>
      <c r="J67" s="117"/>
    </row>
    <row r="68" spans="1:10" ht="30" customHeight="1">
      <c r="A68" s="90" t="s">
        <v>78</v>
      </c>
      <c r="B68" s="172" t="s">
        <v>77</v>
      </c>
      <c r="C68" s="173"/>
      <c r="D68" s="173"/>
      <c r="E68" s="173"/>
      <c r="F68" s="173"/>
      <c r="G68" s="173"/>
      <c r="H68" s="173"/>
      <c r="I68" s="83"/>
      <c r="J68" s="117"/>
    </row>
    <row r="69" spans="1:10" ht="28.5" customHeight="1">
      <c r="A69" s="90" t="s">
        <v>79</v>
      </c>
      <c r="B69" s="172" t="s">
        <v>80</v>
      </c>
      <c r="C69" s="173"/>
      <c r="D69" s="173"/>
      <c r="E69" s="173"/>
      <c r="F69" s="173"/>
      <c r="G69" s="173"/>
      <c r="H69" s="173"/>
      <c r="I69" s="83"/>
      <c r="J69" s="117"/>
    </row>
    <row r="70" spans="1:10" ht="15.75">
      <c r="A70" s="84" t="s">
        <v>81</v>
      </c>
      <c r="B70" s="116" t="s">
        <v>82</v>
      </c>
      <c r="C70" s="83"/>
      <c r="D70" s="83"/>
      <c r="E70" s="83"/>
      <c r="F70" s="83"/>
      <c r="G70" s="83"/>
      <c r="H70" s="83"/>
      <c r="I70" s="83"/>
      <c r="J70" s="117"/>
    </row>
    <row r="71" spans="1:10" ht="15.75">
      <c r="A71" s="84" t="s">
        <v>83</v>
      </c>
      <c r="B71" s="116" t="s">
        <v>84</v>
      </c>
      <c r="C71" s="83"/>
      <c r="D71" s="83"/>
      <c r="E71" s="83"/>
      <c r="F71" s="83"/>
      <c r="G71" s="83"/>
      <c r="H71" s="83"/>
      <c r="I71" s="83"/>
      <c r="J71" s="117"/>
    </row>
    <row r="72" spans="1:10" ht="15.75">
      <c r="A72" s="84" t="s">
        <v>409</v>
      </c>
      <c r="B72" s="116" t="s">
        <v>209</v>
      </c>
      <c r="C72" s="83"/>
      <c r="D72" s="83"/>
      <c r="E72" s="83"/>
      <c r="F72" s="83"/>
      <c r="G72" s="83"/>
      <c r="H72" s="83"/>
      <c r="I72" s="83"/>
      <c r="J72" s="117"/>
    </row>
    <row r="73" spans="1:10" ht="15.75">
      <c r="A73" s="84" t="s">
        <v>19</v>
      </c>
      <c r="B73" s="116" t="s">
        <v>208</v>
      </c>
      <c r="C73" s="83"/>
      <c r="D73" s="83"/>
      <c r="E73" s="83"/>
      <c r="F73" s="83"/>
      <c r="G73" s="83"/>
      <c r="H73" s="83"/>
      <c r="I73" s="83"/>
      <c r="J73" s="117"/>
    </row>
    <row r="74" spans="1:10" ht="15.75">
      <c r="A74" s="84" t="s">
        <v>85</v>
      </c>
      <c r="B74" s="116" t="s">
        <v>86</v>
      </c>
      <c r="C74" s="83"/>
      <c r="D74" s="83"/>
      <c r="E74" s="83"/>
      <c r="F74" s="83"/>
      <c r="G74" s="83"/>
      <c r="H74" s="83"/>
      <c r="I74" s="83"/>
      <c r="J74" s="117"/>
    </row>
    <row r="75" spans="1:10" ht="15.75">
      <c r="A75" s="84" t="s">
        <v>87</v>
      </c>
      <c r="B75" s="116" t="s">
        <v>88</v>
      </c>
      <c r="C75" s="83"/>
      <c r="D75" s="83"/>
      <c r="E75" s="83"/>
      <c r="F75" s="83"/>
      <c r="G75" s="83"/>
      <c r="H75" s="83"/>
      <c r="I75" s="83"/>
      <c r="J75" s="117"/>
    </row>
    <row r="76" spans="1:10" ht="15.75">
      <c r="A76" s="84" t="s">
        <v>286</v>
      </c>
      <c r="B76" s="116" t="s">
        <v>210</v>
      </c>
      <c r="C76" s="83"/>
      <c r="D76" s="83"/>
      <c r="E76" s="83"/>
      <c r="F76" s="83"/>
      <c r="G76" s="83"/>
      <c r="H76" s="83"/>
      <c r="I76" s="83"/>
      <c r="J76" s="117"/>
    </row>
    <row r="77" spans="1:10" ht="15.75">
      <c r="A77" s="84" t="s">
        <v>73</v>
      </c>
      <c r="B77" s="85" t="s">
        <v>211</v>
      </c>
      <c r="C77" s="83"/>
      <c r="D77" s="83"/>
      <c r="E77" s="83"/>
      <c r="F77" s="83"/>
      <c r="G77" s="83"/>
      <c r="H77" s="83"/>
      <c r="I77" s="83"/>
      <c r="J77" s="117"/>
    </row>
    <row r="78" spans="1:10" ht="15.75">
      <c r="A78" s="84" t="s">
        <v>501</v>
      </c>
      <c r="B78" s="122" t="s">
        <v>212</v>
      </c>
      <c r="C78" s="122"/>
      <c r="D78" s="122"/>
      <c r="E78" s="122"/>
      <c r="F78" s="122"/>
      <c r="G78" s="122"/>
      <c r="H78" s="122"/>
      <c r="I78" s="83"/>
      <c r="J78" s="117"/>
    </row>
    <row r="79" spans="1:10" ht="15.75">
      <c r="A79" s="84" t="s">
        <v>91</v>
      </c>
      <c r="B79" s="122" t="s">
        <v>92</v>
      </c>
      <c r="C79" s="122"/>
      <c r="D79" s="122"/>
      <c r="E79" s="122"/>
      <c r="F79" s="122"/>
      <c r="G79" s="122"/>
      <c r="H79" s="122"/>
      <c r="I79" s="83"/>
      <c r="J79" s="117"/>
    </row>
    <row r="80" spans="1:10" ht="15.75">
      <c r="A80" s="84" t="s">
        <v>89</v>
      </c>
      <c r="B80" s="122" t="s">
        <v>90</v>
      </c>
      <c r="C80" s="122"/>
      <c r="D80" s="122"/>
      <c r="E80" s="122"/>
      <c r="F80" s="122"/>
      <c r="G80" s="122"/>
      <c r="H80" s="122"/>
      <c r="I80" s="83"/>
      <c r="J80" s="117"/>
    </row>
    <row r="81" spans="1:10" ht="15.75">
      <c r="A81" s="84" t="s">
        <v>74</v>
      </c>
      <c r="B81" s="116" t="s">
        <v>75</v>
      </c>
      <c r="C81" s="83"/>
      <c r="D81" s="83"/>
      <c r="E81" s="83"/>
      <c r="F81" s="83"/>
      <c r="G81" s="83"/>
      <c r="H81" s="83"/>
      <c r="I81" s="83"/>
      <c r="J81" s="117"/>
    </row>
    <row r="83" spans="1:9" ht="15">
      <c r="A83" s="98"/>
      <c r="B83" s="110"/>
      <c r="C83" s="100"/>
      <c r="D83" s="100"/>
      <c r="E83" s="100"/>
      <c r="F83" s="100"/>
      <c r="G83" s="100"/>
      <c r="H83" s="100"/>
      <c r="I83" s="100"/>
    </row>
    <row r="84" spans="1:9" ht="15">
      <c r="A84" s="98"/>
      <c r="B84" s="110"/>
      <c r="C84" s="100"/>
      <c r="D84" s="100"/>
      <c r="E84" s="100"/>
      <c r="F84" s="100"/>
      <c r="G84" s="100"/>
      <c r="H84" s="100"/>
      <c r="I84" s="100"/>
    </row>
    <row r="85" spans="1:9" ht="15">
      <c r="A85" s="98"/>
      <c r="B85" s="110"/>
      <c r="C85" s="100"/>
      <c r="D85" s="100"/>
      <c r="E85" s="100"/>
      <c r="F85" s="100"/>
      <c r="G85" s="100"/>
      <c r="H85" s="100"/>
      <c r="I85" s="100"/>
    </row>
    <row r="86" spans="1:9" ht="15">
      <c r="A86" s="98"/>
      <c r="B86" s="110"/>
      <c r="C86" s="100"/>
      <c r="D86" s="100"/>
      <c r="E86" s="100"/>
      <c r="F86" s="100"/>
      <c r="G86" s="100"/>
      <c r="H86" s="100"/>
      <c r="I86" s="100"/>
    </row>
    <row r="87" spans="1:9" ht="15">
      <c r="A87" s="98"/>
      <c r="B87" s="110"/>
      <c r="C87" s="100"/>
      <c r="D87" s="100"/>
      <c r="E87" s="100"/>
      <c r="F87" s="100"/>
      <c r="G87" s="100"/>
      <c r="H87" s="100"/>
      <c r="I87" s="100"/>
    </row>
    <row r="88" spans="1:9" ht="15">
      <c r="A88" s="98"/>
      <c r="B88" s="110"/>
      <c r="C88" s="100"/>
      <c r="D88" s="100"/>
      <c r="E88" s="100"/>
      <c r="F88" s="100"/>
      <c r="G88" s="100"/>
      <c r="H88" s="100"/>
      <c r="I88" s="100"/>
    </row>
    <row r="89" spans="1:9" ht="15">
      <c r="A89" s="98"/>
      <c r="B89" s="94"/>
      <c r="C89" s="100"/>
      <c r="D89" s="100"/>
      <c r="E89" s="100"/>
      <c r="F89" s="100"/>
      <c r="G89" s="100"/>
      <c r="H89" s="100"/>
      <c r="I89" s="100"/>
    </row>
  </sheetData>
  <mergeCells count="42">
    <mergeCell ref="B79:H79"/>
    <mergeCell ref="B80:H80"/>
    <mergeCell ref="B64:H64"/>
    <mergeCell ref="A55:H55"/>
    <mergeCell ref="C58:I58"/>
    <mergeCell ref="C59:I59"/>
    <mergeCell ref="B78:H78"/>
    <mergeCell ref="B68:H68"/>
    <mergeCell ref="B69:H69"/>
    <mergeCell ref="A1:H1"/>
    <mergeCell ref="C17:H17"/>
    <mergeCell ref="A5:H5"/>
    <mergeCell ref="A24:H24"/>
    <mergeCell ref="A31:H31"/>
    <mergeCell ref="C27:H27"/>
    <mergeCell ref="C9:H9"/>
    <mergeCell ref="C10:H10"/>
    <mergeCell ref="C30:H30"/>
    <mergeCell ref="C40:I40"/>
    <mergeCell ref="C33:I33"/>
    <mergeCell ref="A39:H39"/>
    <mergeCell ref="C36:H36"/>
    <mergeCell ref="C37:H37"/>
    <mergeCell ref="C42:H42"/>
    <mergeCell ref="C38:H38"/>
    <mergeCell ref="C14:H14"/>
    <mergeCell ref="C25:H25"/>
    <mergeCell ref="C29:H29"/>
    <mergeCell ref="C18:H18"/>
    <mergeCell ref="C26:H26"/>
    <mergeCell ref="C23:H23"/>
    <mergeCell ref="C41:H41"/>
    <mergeCell ref="C35:H35"/>
    <mergeCell ref="C48:H48"/>
    <mergeCell ref="C53:H53"/>
    <mergeCell ref="C51:I51"/>
    <mergeCell ref="C52:I52"/>
    <mergeCell ref="A50:H50"/>
    <mergeCell ref="C44:H44"/>
    <mergeCell ref="C45:H45"/>
    <mergeCell ref="C46:H46"/>
    <mergeCell ref="C47:H47"/>
  </mergeCells>
  <printOptions/>
  <pageMargins left="0.75" right="0.75" top="1" bottom="1" header="0.5" footer="0.5"/>
  <pageSetup firstPageNumber="9" useFirstPageNumber="1" fitToHeight="3" orientation="portrait" paperSize="9" scale="90"/>
  <headerFooter alignWithMargins="0">
    <oddFooter>&amp;C&amp;"Times New Roman,Regular"&amp;12&amp;P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William Lettis &amp;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WLA</dc:creator>
  <cp:keywords/>
  <dc:description/>
  <cp:lastModifiedBy>GLENN BORCHARDT</cp:lastModifiedBy>
  <cp:lastPrinted>2003-06-05T20:18:08Z</cp:lastPrinted>
  <dcterms:created xsi:type="dcterms:W3CDTF">2002-01-09T21:05:09Z</dcterms:created>
  <dcterms:modified xsi:type="dcterms:W3CDTF">2003-06-06T21:23:34Z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